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1229\Documents\01_クライアント\ケイミュー\240118_Excel差し替え\新しいフォルダー\"/>
    </mc:Choice>
  </mc:AlternateContent>
  <xr:revisionPtr revIDLastSave="0" documentId="13_ncr:1_{CD6EFB03-9418-48B1-9147-2AF63E5A9F6D}" xr6:coauthVersionLast="47" xr6:coauthVersionMax="47" xr10:uidLastSave="{00000000-0000-0000-0000-000000000000}"/>
  <bookViews>
    <workbookView xWindow="-120" yWindow="-120" windowWidth="29040" windowHeight="15720" tabRatio="783" xr2:uid="{00000000-000D-0000-FFFF-FFFF00000000}"/>
  </bookViews>
  <sheets>
    <sheet name="はじめに" sheetId="25" r:id="rId1"/>
    <sheet name="1.荷重検討・入力" sheetId="6" r:id="rId2"/>
    <sheet name="2.荷重検討・出力" sheetId="23" r:id="rId3"/>
    <sheet name="3.支持金具個数算出" sheetId="24" r:id="rId4"/>
    <sheet name="参照1 基準風速表_地域別 " sheetId="3" r:id="rId5"/>
    <sheet name="参照2 基準風速表_Vo別" sheetId="2" r:id="rId6"/>
    <sheet name="参照3 地表面粗度区分" sheetId="21" r:id="rId7"/>
    <sheet name="参照４ 積雪量関連ﾊﾟﾗﾒｰﾀｰ" sheetId="26" r:id="rId8"/>
    <sheet name="Sheet1" sheetId="19" r:id="rId9"/>
  </sheets>
  <definedNames>
    <definedName name="_xlnm.Print_Area" localSheetId="1">'1.荷重検討・入力'!$A$1:$K$49</definedName>
    <definedName name="_xlnm.Print_Area" localSheetId="5">'参照2 基準風速表_Vo別'!$A$1:$N$147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23" l="1"/>
  <c r="J10" i="23"/>
  <c r="D14" i="6"/>
  <c r="D20" i="6"/>
  <c r="J11" i="23"/>
  <c r="P34" i="23" s="1"/>
  <c r="J70" i="23"/>
  <c r="J13" i="23"/>
  <c r="J15" i="23"/>
  <c r="AB15" i="23"/>
  <c r="O15" i="23"/>
  <c r="G43" i="23" l="1"/>
  <c r="E53" i="24"/>
  <c r="T53" i="24"/>
  <c r="U53" i="24"/>
  <c r="T52" i="24"/>
  <c r="T50" i="24"/>
  <c r="U50" i="24"/>
  <c r="J50" i="24"/>
  <c r="W53" i="24"/>
  <c r="C52" i="24"/>
  <c r="C50" i="24"/>
  <c r="J65" i="23"/>
  <c r="H89" i="23" l="1"/>
  <c r="J67" i="23" l="1"/>
  <c r="O67" i="23" l="1"/>
  <c r="J12" i="23" l="1"/>
  <c r="J14" i="23" l="1"/>
  <c r="M43" i="23" l="1"/>
  <c r="J66" i="23" l="1"/>
  <c r="J69" i="23"/>
  <c r="J74" i="23"/>
  <c r="J73" i="23"/>
  <c r="J72" i="23"/>
  <c r="J71" i="23"/>
  <c r="J68" i="23"/>
  <c r="J64" i="23"/>
  <c r="T89" i="23" s="1"/>
  <c r="J63" i="23"/>
  <c r="J62" i="23"/>
  <c r="J61" i="23"/>
  <c r="J86" i="23" l="1"/>
  <c r="H84" i="23" s="1"/>
  <c r="H81" i="23" s="1"/>
  <c r="P87" i="23"/>
  <c r="T78" i="23" l="1"/>
  <c r="N91" i="23" s="1"/>
  <c r="S124" i="23" l="1"/>
  <c r="S125" i="23" s="1"/>
  <c r="J9" i="23"/>
  <c r="J8" i="23"/>
  <c r="M23" i="23" s="1"/>
  <c r="J7" i="23"/>
  <c r="J6" i="23"/>
  <c r="J5" i="23"/>
  <c r="S126" i="23" l="1"/>
  <c r="S127" i="23" s="1"/>
  <c r="T33" i="23"/>
  <c r="R34" i="23"/>
  <c r="T34" i="23"/>
  <c r="F43" i="23"/>
  <c r="R53" i="23" l="1"/>
  <c r="M22" i="23" s="1"/>
  <c r="T32" i="23"/>
  <c r="T31" i="23" l="1"/>
  <c r="M26" i="23" s="1"/>
  <c r="T20" i="23" s="1"/>
  <c r="T19" i="23" s="1"/>
  <c r="N31" i="23"/>
  <c r="S104" i="23" l="1"/>
  <c r="S105" i="23" s="1"/>
  <c r="S106" i="23" l="1"/>
  <c r="S107" i="23" s="1"/>
  <c r="P132" i="23" s="1"/>
  <c r="J18" i="24" s="1"/>
  <c r="W51" i="24" l="1"/>
  <c r="W52" i="24"/>
  <c r="W50" i="24"/>
  <c r="W54" i="24" l="1"/>
</calcChain>
</file>

<file path=xl/sharedStrings.xml><?xml version="1.0" encoding="utf-8"?>
<sst xmlns="http://schemas.openxmlformats.org/spreadsheetml/2006/main" count="2256" uniqueCount="1259">
  <si>
    <t>建築名称</t>
  </si>
  <si>
    <t>建築場所</t>
  </si>
  <si>
    <t>屋根勾配 （ｎ／１０）</t>
  </si>
  <si>
    <t>ｍ</t>
  </si>
  <si>
    <t>基準風速 （Ｖ0）</t>
  </si>
  <si>
    <t>ｍ／ｓ</t>
  </si>
  <si>
    <t>［基準風速別］　各地の基準風速　Ｖ0(m/sec)一覧表</t>
  </si>
  <si>
    <t>区分</t>
  </si>
  <si>
    <t>基準風速</t>
  </si>
  <si>
    <t>地域</t>
  </si>
  <si>
    <t>Ｖ0 (m/s)</t>
  </si>
  <si>
    <t>都道府県</t>
  </si>
  <si>
    <t>市町村　　（Ｈ１２建設省告示第１４５４号より）</t>
  </si>
  <si>
    <t>（１）</t>
  </si>
  <si>
    <t>３０</t>
  </si>
  <si>
    <t>（２）から（９）までに掲げる地方以外の地方</t>
  </si>
  <si>
    <t>北海道</t>
  </si>
  <si>
    <t>札幌市</t>
  </si>
  <si>
    <t>小樽市</t>
  </si>
  <si>
    <t>網走市</t>
  </si>
  <si>
    <t>留萌市</t>
  </si>
  <si>
    <t>稚内市</t>
  </si>
  <si>
    <t>江別市</t>
  </si>
  <si>
    <t>紋別市</t>
  </si>
  <si>
    <t>名寄市</t>
  </si>
  <si>
    <t>千歳市</t>
  </si>
  <si>
    <t>恵庭市</t>
  </si>
  <si>
    <t>北広島市</t>
  </si>
  <si>
    <t>石狩市</t>
  </si>
  <si>
    <t>石狩郡</t>
  </si>
  <si>
    <t>厚田郡</t>
  </si>
  <si>
    <t>浜益郡</t>
  </si>
  <si>
    <t>空知郡のうち南幌町</t>
  </si>
  <si>
    <t>夕張郡のうち由仁町、長沼町</t>
  </si>
  <si>
    <t>増毛郡</t>
  </si>
  <si>
    <t>上川郡のうち風連町、下川町</t>
  </si>
  <si>
    <t>中川郡のうち美深町、音威子府村、中川町</t>
  </si>
  <si>
    <t>留萌郡</t>
  </si>
  <si>
    <t>苫前郡</t>
  </si>
  <si>
    <t>天塩郡</t>
  </si>
  <si>
    <t>宗谷郡</t>
  </si>
  <si>
    <t>枝幸郡</t>
  </si>
  <si>
    <t>礼文郡</t>
  </si>
  <si>
    <t>利尻郡</t>
  </si>
  <si>
    <t>網走郡のうち東藻琴村、女満別町、美帆町</t>
  </si>
  <si>
    <t>斜里郡のうち清里町、小清水町</t>
  </si>
  <si>
    <t>常呂郡のうち端野町、佐呂間町、常呂町</t>
  </si>
  <si>
    <t>紋別郡のうち上湧別町、湧別町、興部町、西興部村、雄武町</t>
  </si>
  <si>
    <t>勇払郡のうち追分町、穂別町</t>
  </si>
  <si>
    <t>沙流郡のうち平取町</t>
  </si>
  <si>
    <t>新冠郡</t>
  </si>
  <si>
    <t>静内郡</t>
  </si>
  <si>
    <t>三石郡</t>
  </si>
  <si>
    <t>浦河郡</t>
  </si>
  <si>
    <t>様似郡</t>
  </si>
  <si>
    <t>幌泉郡</t>
  </si>
  <si>
    <t>厚岸郡のうち厚岸町</t>
  </si>
  <si>
    <t>川上郡</t>
  </si>
  <si>
    <t>（２）</t>
  </si>
  <si>
    <t>３２</t>
  </si>
  <si>
    <t>岩手県</t>
  </si>
  <si>
    <t>久慈市</t>
  </si>
  <si>
    <t>岩手郡のうち葛巻町</t>
  </si>
  <si>
    <t>下閉伊郡のうち田野畑村、普代村</t>
  </si>
  <si>
    <t>九戸郡のうち野田村、山形村</t>
  </si>
  <si>
    <t>二戸郡</t>
  </si>
  <si>
    <t>秋田県</t>
  </si>
  <si>
    <t>秋田市</t>
  </si>
  <si>
    <t>大館市</t>
  </si>
  <si>
    <t>本荘市</t>
  </si>
  <si>
    <t>鹿角市</t>
  </si>
  <si>
    <t>鹿角郡</t>
  </si>
  <si>
    <t>北秋田郡のうち鷹巣町、比内町、合川町、上小阿仁村</t>
  </si>
  <si>
    <t>南秋田郡のうち五城目町、昭和町、八郎潟町、飯田川町、天王町、井川町</t>
  </si>
  <si>
    <t>由利郡のうち仁賀保町、金浦町、象潟町、岩城町、西目町</t>
  </si>
  <si>
    <t>山形県</t>
  </si>
  <si>
    <t>鶴岡市</t>
  </si>
  <si>
    <t>酒田市</t>
  </si>
  <si>
    <t>西田川郡</t>
  </si>
  <si>
    <t>飽海郡のうち遊佐町</t>
  </si>
  <si>
    <t>茨城県</t>
  </si>
  <si>
    <t>水戸市</t>
  </si>
  <si>
    <t>下妻市</t>
  </si>
  <si>
    <t>ひたちなか市</t>
  </si>
  <si>
    <t>東茨城郡のうち内原町</t>
  </si>
  <si>
    <t>西茨城郡のうち友部町、岩間町</t>
  </si>
  <si>
    <t>新治郡のうち八郷町</t>
  </si>
  <si>
    <t>真壁郡のうち明野町、真壁町</t>
  </si>
  <si>
    <t>結城郡</t>
  </si>
  <si>
    <t>猿島郡のうち五霞町、猿島町、境町</t>
  </si>
  <si>
    <t>埼玉県</t>
  </si>
  <si>
    <t>川越市</t>
  </si>
  <si>
    <t>大宮市</t>
  </si>
  <si>
    <t>所沢市</t>
  </si>
  <si>
    <t>狭山市</t>
  </si>
  <si>
    <t>上尾市</t>
  </si>
  <si>
    <t>与野市</t>
  </si>
  <si>
    <t>入間市</t>
  </si>
  <si>
    <t>桶川市</t>
  </si>
  <si>
    <t>久喜市</t>
  </si>
  <si>
    <t>富士見市</t>
  </si>
  <si>
    <t>上福岡市</t>
  </si>
  <si>
    <t>蓮田市</t>
  </si>
  <si>
    <t>幸手市</t>
  </si>
  <si>
    <t>北足立郡のうち伊奈町</t>
  </si>
  <si>
    <t>入間郡のうち大井町、三芳町</t>
  </si>
  <si>
    <t>南埼玉郡</t>
  </si>
  <si>
    <t>北葛飾郡のうち栗橋町、鷲宮町、杉戸町</t>
  </si>
  <si>
    <t>東京都</t>
  </si>
  <si>
    <t>八王子市</t>
  </si>
  <si>
    <t>立川市</t>
  </si>
  <si>
    <t>昭島市</t>
  </si>
  <si>
    <t>日野市</t>
  </si>
  <si>
    <t>東村山市</t>
  </si>
  <si>
    <t>福生市</t>
  </si>
  <si>
    <t>東大和市</t>
  </si>
  <si>
    <t>武蔵村山市</t>
  </si>
  <si>
    <t>羽村市</t>
  </si>
  <si>
    <t>あきる野市</t>
  </si>
  <si>
    <t>西多摩郡のうち瑞穂町</t>
  </si>
  <si>
    <t>神奈川県</t>
  </si>
  <si>
    <t>足柄上郡のうち山北町</t>
  </si>
  <si>
    <t>津久井郡のうち津久井町、相模湖町、藤野町</t>
  </si>
  <si>
    <t>新潟県</t>
  </si>
  <si>
    <t>両津市</t>
  </si>
  <si>
    <t>佐渡郡</t>
  </si>
  <si>
    <t>岩船郡のうち山北町、粟島浦村</t>
  </si>
  <si>
    <t>福井県</t>
  </si>
  <si>
    <t>敦賀市</t>
  </si>
  <si>
    <t>小浜市</t>
  </si>
  <si>
    <t>三方郡</t>
  </si>
  <si>
    <t>遠敷郡</t>
  </si>
  <si>
    <t>大飯郡</t>
  </si>
  <si>
    <t>山梨県</t>
  </si>
  <si>
    <t>富士吉田市</t>
  </si>
  <si>
    <t>南巨摩郡のうち南部町、富沢町</t>
  </si>
  <si>
    <t>南都留郡のうち秋山村、道志村、忍野村、山中湖村、鳴沢村</t>
  </si>
  <si>
    <t>岐阜県</t>
  </si>
  <si>
    <t>多治見市</t>
  </si>
  <si>
    <t>関市</t>
  </si>
  <si>
    <t>美濃市</t>
  </si>
  <si>
    <t>美濃加茂市</t>
  </si>
  <si>
    <t>各務原市</t>
  </si>
  <si>
    <t>可児市</t>
  </si>
  <si>
    <t>揖斐郡のうち藤橋村、坂内村</t>
  </si>
  <si>
    <t>本巣郡のうち根尾村</t>
  </si>
  <si>
    <t>山県郡</t>
  </si>
  <si>
    <t>武儀郡のうち洞戸村、武芸川町</t>
  </si>
  <si>
    <t>加茂郡のうち坂祝町、富加町</t>
  </si>
  <si>
    <t>静岡県</t>
  </si>
  <si>
    <t>静岡市</t>
  </si>
  <si>
    <t>浜松市</t>
  </si>
  <si>
    <t>清水市</t>
  </si>
  <si>
    <t>富士宮市</t>
  </si>
  <si>
    <t>島田市</t>
  </si>
  <si>
    <t>磐田市</t>
  </si>
  <si>
    <t>焼津市</t>
  </si>
  <si>
    <t>掛川市</t>
  </si>
  <si>
    <t>藤枝市</t>
  </si>
  <si>
    <t>袋井市</t>
  </si>
  <si>
    <t>湖西市</t>
  </si>
  <si>
    <t>富士郡</t>
  </si>
  <si>
    <t>庵原郡</t>
  </si>
  <si>
    <t>志太郡</t>
  </si>
  <si>
    <t>榛原郡のうち御前崎町、相良町、榛原町、吉田町、金谷町</t>
  </si>
  <si>
    <t>小笠郡</t>
  </si>
  <si>
    <t>磐田郡のうち浅羽町、福田町、竜洋町、豊田町</t>
  </si>
  <si>
    <t>浜名郡</t>
  </si>
  <si>
    <t>引佐郡のうち細江町、三ヶ日町</t>
  </si>
  <si>
    <t>愛知県</t>
  </si>
  <si>
    <t>豊橋市</t>
  </si>
  <si>
    <t>瀬戸市</t>
  </si>
  <si>
    <t>春日井市</t>
  </si>
  <si>
    <t>豊川市</t>
  </si>
  <si>
    <t>豊田市</t>
  </si>
  <si>
    <t>小牧市</t>
  </si>
  <si>
    <t>犬山市</t>
  </si>
  <si>
    <t>尾張旭市</t>
  </si>
  <si>
    <t>日進市</t>
  </si>
  <si>
    <t>愛知郡</t>
  </si>
  <si>
    <t>丹羽郡</t>
  </si>
  <si>
    <t>額田郡のうち額田町</t>
  </si>
  <si>
    <t>宝飯郡</t>
  </si>
  <si>
    <t>西加茂郡のうち三好町</t>
  </si>
  <si>
    <t>滋賀県</t>
  </si>
  <si>
    <t>大津市</t>
  </si>
  <si>
    <t>草津市</t>
  </si>
  <si>
    <t>守山市</t>
  </si>
  <si>
    <t>滋賀郡</t>
  </si>
  <si>
    <t>栗太郡</t>
  </si>
  <si>
    <t>伊香郡</t>
  </si>
  <si>
    <t>高島郡</t>
  </si>
  <si>
    <t>京都府</t>
  </si>
  <si>
    <t>全域</t>
  </si>
  <si>
    <t>大阪府</t>
  </si>
  <si>
    <t>高槻市</t>
  </si>
  <si>
    <t>枚方市</t>
  </si>
  <si>
    <t>八尾市</t>
  </si>
  <si>
    <t>寝屋川市</t>
  </si>
  <si>
    <t>大東市</t>
  </si>
  <si>
    <t>柏原市</t>
  </si>
  <si>
    <t>東大阪市</t>
  </si>
  <si>
    <t>四条畷市</t>
  </si>
  <si>
    <t>交野市</t>
  </si>
  <si>
    <t>三島郡</t>
  </si>
  <si>
    <t>南河内郡のうち太子町、河南町、千早赤阪村</t>
  </si>
  <si>
    <t>兵庫県</t>
  </si>
  <si>
    <t>姫路市</t>
  </si>
  <si>
    <t>相生市</t>
  </si>
  <si>
    <t>豊岡市</t>
  </si>
  <si>
    <t>龍野市</t>
  </si>
  <si>
    <t>赤穂市</t>
  </si>
  <si>
    <t>西脇市</t>
  </si>
  <si>
    <t>加西市</t>
  </si>
  <si>
    <t>篠山市</t>
  </si>
  <si>
    <t>多可郡</t>
  </si>
  <si>
    <t>飾磨郡</t>
  </si>
  <si>
    <t>神埼郡</t>
  </si>
  <si>
    <t>揖保郡</t>
  </si>
  <si>
    <t>赤穂郡</t>
  </si>
  <si>
    <t>穴粟郡</t>
  </si>
  <si>
    <t>城崎郡</t>
  </si>
  <si>
    <t>出石郡</t>
  </si>
  <si>
    <t>美方郡</t>
  </si>
  <si>
    <t>養父郡</t>
  </si>
  <si>
    <t>朝来郡</t>
  </si>
  <si>
    <t>氷上郡</t>
  </si>
  <si>
    <t>奈良県</t>
  </si>
  <si>
    <t>奈良市</t>
  </si>
  <si>
    <t>大和高田市</t>
  </si>
  <si>
    <t>大和郡山市</t>
  </si>
  <si>
    <t>天理市</t>
  </si>
  <si>
    <t>橿原市</t>
  </si>
  <si>
    <t>桜井市</t>
  </si>
  <si>
    <t>御所市</t>
  </si>
  <si>
    <t>生駒市</t>
  </si>
  <si>
    <t>香芝市</t>
  </si>
  <si>
    <t>添上郡</t>
  </si>
  <si>
    <t>山辺郡</t>
  </si>
  <si>
    <t>生駒郡</t>
  </si>
  <si>
    <t>磯城郡</t>
  </si>
  <si>
    <t>宇陀郡のうち大宇陀町、菟田野町、榛原町、室生村</t>
  </si>
  <si>
    <t>高市郡</t>
  </si>
  <si>
    <t>北葛城郡</t>
  </si>
  <si>
    <t>鳥取県</t>
  </si>
  <si>
    <t>鳥取市</t>
  </si>
  <si>
    <t>岩美郡</t>
  </si>
  <si>
    <t>八頭郡のうち郡家町、船岡町、八東町、若桜町</t>
  </si>
  <si>
    <t>島根県</t>
  </si>
  <si>
    <t>益田市</t>
  </si>
  <si>
    <t>美濃郡のうち匹見町</t>
  </si>
  <si>
    <t>鹿足郡のうち日原町</t>
  </si>
  <si>
    <t>隠岐郡</t>
  </si>
  <si>
    <t>岡山県</t>
  </si>
  <si>
    <t>岡山市</t>
  </si>
  <si>
    <t>倉敷市</t>
  </si>
  <si>
    <t>玉野市</t>
  </si>
  <si>
    <t>笠岡市</t>
  </si>
  <si>
    <t>備前市</t>
  </si>
  <si>
    <t>和気郡のうち日生町</t>
  </si>
  <si>
    <t>邑久郡</t>
  </si>
  <si>
    <t>児島郡</t>
  </si>
  <si>
    <t>都窪郡</t>
  </si>
  <si>
    <t>浅口郡</t>
  </si>
  <si>
    <t>広島県</t>
  </si>
  <si>
    <t>広島市</t>
  </si>
  <si>
    <t>竹原市</t>
  </si>
  <si>
    <t>三原市</t>
  </si>
  <si>
    <t>尾道市</t>
  </si>
  <si>
    <t>福山市</t>
  </si>
  <si>
    <t>東広島市</t>
  </si>
  <si>
    <t>安芸郡のうち府中町</t>
  </si>
  <si>
    <t>佐伯郡のうち湯来町、吉和村</t>
  </si>
  <si>
    <t>山県郡のうち筒賀村</t>
  </si>
  <si>
    <t>加茂郡のうち河内町</t>
  </si>
  <si>
    <t>豊田郡のうち本郷町</t>
  </si>
  <si>
    <t>御調郡のうち向島町</t>
  </si>
  <si>
    <t>沼隈郡</t>
  </si>
  <si>
    <t>福岡県</t>
  </si>
  <si>
    <t>山田市</t>
  </si>
  <si>
    <t>甘木市</t>
  </si>
  <si>
    <t>八女市</t>
  </si>
  <si>
    <t>豊前市</t>
  </si>
  <si>
    <t>小郡市</t>
  </si>
  <si>
    <t>嘉穂郡のうち桂川町、稲築町、碓井町、嘉穂町</t>
  </si>
  <si>
    <t>朝倉郡</t>
  </si>
  <si>
    <t>浮羽郡</t>
  </si>
  <si>
    <t>三井郡</t>
  </si>
  <si>
    <t>八女郡</t>
  </si>
  <si>
    <t>田川郡のうち添田町、川崎町、大任町、赤村</t>
  </si>
  <si>
    <t>京都郡のうち犀川町</t>
  </si>
  <si>
    <t>築上郡</t>
  </si>
  <si>
    <t>熊本県</t>
  </si>
  <si>
    <t>山鹿市</t>
  </si>
  <si>
    <t>菊池市</t>
  </si>
  <si>
    <t>玉名郡のうち菊水町、三加和町、南関町</t>
  </si>
  <si>
    <t>鹿本郡</t>
  </si>
  <si>
    <t>菊池郡</t>
  </si>
  <si>
    <t>阿蘇郡のうち一の宮町、阿蘇町、産山村、波野村、蘇陽町、高森町、白水村、久木野村、長陽村、西原村</t>
  </si>
  <si>
    <t>大分県</t>
  </si>
  <si>
    <t>大分市</t>
  </si>
  <si>
    <t>別府市</t>
  </si>
  <si>
    <t>中津市</t>
  </si>
  <si>
    <t>日田市</t>
  </si>
  <si>
    <t>佐伯市</t>
  </si>
  <si>
    <t>臼杵市</t>
  </si>
  <si>
    <t>津久見市</t>
  </si>
  <si>
    <t>竹田市</t>
  </si>
  <si>
    <t>豊後高田市</t>
  </si>
  <si>
    <t>杵築市</t>
  </si>
  <si>
    <t>宇佐市</t>
  </si>
  <si>
    <t>西国東郡</t>
  </si>
  <si>
    <t>東国東郡</t>
  </si>
  <si>
    <t>速見郡</t>
  </si>
  <si>
    <t>大分郡のうち野津原町、挾間町、庄内町</t>
  </si>
  <si>
    <t>北海部郡</t>
  </si>
  <si>
    <t>南海部郡</t>
  </si>
  <si>
    <t>大野郡</t>
  </si>
  <si>
    <t>直入郡</t>
  </si>
  <si>
    <t>下毛郡</t>
  </si>
  <si>
    <t>宇佐郡</t>
  </si>
  <si>
    <t>宮崎県</t>
  </si>
  <si>
    <t>西臼杵郡のうち高千穂町、日之影町</t>
  </si>
  <si>
    <t>東臼杵郡のうち北川町</t>
  </si>
  <si>
    <t>函館市</t>
  </si>
  <si>
    <t>室蘭市</t>
  </si>
  <si>
    <t>苫小牧市</t>
  </si>
  <si>
    <t>根室市</t>
  </si>
  <si>
    <t>登別市</t>
  </si>
  <si>
    <t>伊達市</t>
  </si>
  <si>
    <t>松前郡</t>
  </si>
  <si>
    <t>上磯郡</t>
  </si>
  <si>
    <t>亀田郡</t>
  </si>
  <si>
    <t>芋部郡</t>
  </si>
  <si>
    <t>斜里郡のうち斜里町</t>
  </si>
  <si>
    <t>虻田郡</t>
  </si>
  <si>
    <t>岩内郡のうち共和町</t>
  </si>
  <si>
    <t>積丹郡</t>
  </si>
  <si>
    <t>古平郡</t>
  </si>
  <si>
    <t>余市郡</t>
  </si>
  <si>
    <t>有珠郡</t>
  </si>
  <si>
    <t>白老郡</t>
  </si>
  <si>
    <t>（３）</t>
  </si>
  <si>
    <t>３４</t>
  </si>
  <si>
    <t>勇払郡のうち早来町、厚真町、鵡川町</t>
  </si>
  <si>
    <t>沙流郡のうち門別町</t>
  </si>
  <si>
    <t>厚岸郡のうち浜中町</t>
  </si>
  <si>
    <t>野付郡</t>
  </si>
  <si>
    <t>標津郡</t>
  </si>
  <si>
    <t>目梨郡</t>
  </si>
  <si>
    <t>青森県</t>
  </si>
  <si>
    <t>二戸市</t>
  </si>
  <si>
    <t>九戸郡のうち軽米町、種市町、大野村、九戸村</t>
  </si>
  <si>
    <t>能代市</t>
  </si>
  <si>
    <t>男鹿市</t>
  </si>
  <si>
    <t>北秋田郡のうち田代町</t>
  </si>
  <si>
    <t>山本郡</t>
  </si>
  <si>
    <t>南秋田郡のうち若美町、大潟村</t>
  </si>
  <si>
    <t>稲敷郡</t>
  </si>
  <si>
    <t>筑波郡</t>
  </si>
  <si>
    <t>土浦市</t>
  </si>
  <si>
    <t>石岡市</t>
  </si>
  <si>
    <t>竜ヶ崎市</t>
  </si>
  <si>
    <t>水海道市</t>
  </si>
  <si>
    <t>取手市</t>
  </si>
  <si>
    <t>岩井市</t>
  </si>
  <si>
    <t>牛久市</t>
  </si>
  <si>
    <t>つくば市</t>
  </si>
  <si>
    <t>北相馬郡</t>
  </si>
  <si>
    <t>東茨城郡のうち茨城町、小川町、美野里町、大洗町</t>
  </si>
  <si>
    <t>鹿島郡のうち旭村、鉾田町、太陽村</t>
  </si>
  <si>
    <t>行方郡のうち麻生町、北浦町、玉造町</t>
  </si>
  <si>
    <t>新治郡のうち霞ヶ浦町、玉里町、千代田町、新治村</t>
  </si>
  <si>
    <t>川口市</t>
  </si>
  <si>
    <t>浦和市</t>
  </si>
  <si>
    <t>岩槻市</t>
  </si>
  <si>
    <t>春日部市</t>
  </si>
  <si>
    <t>草加市</t>
  </si>
  <si>
    <t>越谷市</t>
  </si>
  <si>
    <t>蕨市</t>
  </si>
  <si>
    <t>戸田市</t>
  </si>
  <si>
    <t>鳩ヶ谷市</t>
  </si>
  <si>
    <t>朝霞市</t>
  </si>
  <si>
    <t>志木市</t>
  </si>
  <si>
    <t>和光市</t>
  </si>
  <si>
    <t>新座市</t>
  </si>
  <si>
    <t>八潮市</t>
  </si>
  <si>
    <t>三郷市</t>
  </si>
  <si>
    <t>吉川市</t>
  </si>
  <si>
    <t>北葛飾郡のうち松伏町、庄和町</t>
  </si>
  <si>
    <t>千葉県</t>
  </si>
  <si>
    <t>市川市</t>
  </si>
  <si>
    <t>船橋市</t>
  </si>
  <si>
    <t>松戸市</t>
  </si>
  <si>
    <t>野田市</t>
  </si>
  <si>
    <t>柏市</t>
  </si>
  <si>
    <t>流山市</t>
  </si>
  <si>
    <t>八千代市</t>
  </si>
  <si>
    <t>我孫子市</t>
  </si>
  <si>
    <t>鎌ヶ谷市</t>
  </si>
  <si>
    <t>浦安市</t>
  </si>
  <si>
    <t>印西市</t>
  </si>
  <si>
    <t>東葛飾郡</t>
  </si>
  <si>
    <t>印旛郡のうち白井町</t>
  </si>
  <si>
    <t>２３区</t>
  </si>
  <si>
    <t>武蔵野市</t>
  </si>
  <si>
    <t>三鷹市</t>
  </si>
  <si>
    <t>府中市</t>
  </si>
  <si>
    <t>調布市</t>
  </si>
  <si>
    <t>町田市</t>
  </si>
  <si>
    <t>小金井市</t>
  </si>
  <si>
    <t>小平市</t>
  </si>
  <si>
    <t>国分寺市</t>
  </si>
  <si>
    <t>国立市</t>
  </si>
  <si>
    <t>田無市</t>
  </si>
  <si>
    <t>保谷市</t>
  </si>
  <si>
    <t>狛江市</t>
  </si>
  <si>
    <t>清瀬市</t>
  </si>
  <si>
    <t>東久留米市</t>
  </si>
  <si>
    <t>多摩市</t>
  </si>
  <si>
    <t>稲城市</t>
  </si>
  <si>
    <t>横浜市</t>
  </si>
  <si>
    <t>川崎市</t>
  </si>
  <si>
    <t>平塚市</t>
  </si>
  <si>
    <t>鎌倉市</t>
  </si>
  <si>
    <t>藤沢市</t>
  </si>
  <si>
    <t>小田原市</t>
  </si>
  <si>
    <t>茅ヶ崎市</t>
  </si>
  <si>
    <t>相模原市</t>
  </si>
  <si>
    <t>秦野市</t>
  </si>
  <si>
    <t>厚木市</t>
  </si>
  <si>
    <t>大和市</t>
  </si>
  <si>
    <t>伊勢原市</t>
  </si>
  <si>
    <t>海老名市</t>
  </si>
  <si>
    <t>座間市</t>
  </si>
  <si>
    <t>南足柄市</t>
  </si>
  <si>
    <t>綾瀬市</t>
  </si>
  <si>
    <t>高座郡</t>
  </si>
  <si>
    <t>中郡</t>
  </si>
  <si>
    <t>足柄下郡</t>
  </si>
  <si>
    <t>愛甲郡</t>
  </si>
  <si>
    <t>津久井郡のうち城山町</t>
  </si>
  <si>
    <t>足柄上郡のうち中井町、大井町、松田町、開成町</t>
  </si>
  <si>
    <t>岐阜市</t>
  </si>
  <si>
    <t>大垣市</t>
  </si>
  <si>
    <t>羽島市</t>
  </si>
  <si>
    <t>羽島郡</t>
  </si>
  <si>
    <t>海津郡</t>
  </si>
  <si>
    <t>養老郡</t>
  </si>
  <si>
    <t>不破郡</t>
  </si>
  <si>
    <t>安八郡</t>
  </si>
  <si>
    <t>揖斐郡のうち揖斐川町、谷汲村、大野町、池田町、春日村、久瀬村</t>
  </si>
  <si>
    <t>本巣郡のうち北方町、本巣町、穂積町、巣南町、真正町、糸貫町</t>
  </si>
  <si>
    <t>沼津市</t>
  </si>
  <si>
    <t>熱海市</t>
  </si>
  <si>
    <t>三島市</t>
  </si>
  <si>
    <t>富士市</t>
  </si>
  <si>
    <t>御殿場市</t>
  </si>
  <si>
    <t>裾野市</t>
  </si>
  <si>
    <t>加茂郡のうち松崎町、西伊豆町、加茂村</t>
  </si>
  <si>
    <t>田方郡</t>
  </si>
  <si>
    <t>駿東郡</t>
  </si>
  <si>
    <t>名古屋市</t>
  </si>
  <si>
    <t>岡崎市</t>
  </si>
  <si>
    <t>一宮市</t>
  </si>
  <si>
    <t>半田市</t>
  </si>
  <si>
    <t>津島市</t>
  </si>
  <si>
    <t>碧南市</t>
  </si>
  <si>
    <t>刈谷市</t>
  </si>
  <si>
    <t>安城市</t>
  </si>
  <si>
    <t>西尾市</t>
  </si>
  <si>
    <t>蒲郡市</t>
  </si>
  <si>
    <t>常滑市</t>
  </si>
  <si>
    <t>江南市</t>
  </si>
  <si>
    <t>尾西市</t>
  </si>
  <si>
    <t>稲沢市</t>
  </si>
  <si>
    <t>東海市</t>
  </si>
  <si>
    <t>大府市</t>
  </si>
  <si>
    <t>知多市</t>
  </si>
  <si>
    <t>知立市</t>
  </si>
  <si>
    <t>高浜市</t>
  </si>
  <si>
    <t>岩倉市</t>
  </si>
  <si>
    <t>豊明市</t>
  </si>
  <si>
    <t>西春日井郡</t>
  </si>
  <si>
    <t>葉栗郡</t>
  </si>
  <si>
    <t>中島郡</t>
  </si>
  <si>
    <t>海部郡</t>
  </si>
  <si>
    <t>知多郡</t>
  </si>
  <si>
    <t>幡豆郡</t>
  </si>
  <si>
    <t>額田郡のうち幸田町</t>
  </si>
  <si>
    <t>渥美郡</t>
  </si>
  <si>
    <t>三重県</t>
  </si>
  <si>
    <t>彦根市</t>
  </si>
  <si>
    <t>長浜市</t>
  </si>
  <si>
    <t>近江八幡市</t>
  </si>
  <si>
    <t>八日市市</t>
  </si>
  <si>
    <t>野洲郡</t>
  </si>
  <si>
    <t>甲賀郡</t>
  </si>
  <si>
    <t>蒲生郡</t>
  </si>
  <si>
    <t>犬上郡</t>
  </si>
  <si>
    <t>坂田郡</t>
  </si>
  <si>
    <t>東浅井郡</t>
  </si>
  <si>
    <t>大阪市</t>
  </si>
  <si>
    <t>堺市</t>
  </si>
  <si>
    <t>岸和田市</t>
  </si>
  <si>
    <t>豊中市</t>
  </si>
  <si>
    <t>池田市</t>
  </si>
  <si>
    <t>吹田市</t>
  </si>
  <si>
    <t>泉大津市</t>
  </si>
  <si>
    <t>貝塚市</t>
  </si>
  <si>
    <t>守口市</t>
  </si>
  <si>
    <t>茨木市</t>
  </si>
  <si>
    <t>泉佐野市</t>
  </si>
  <si>
    <t>富田林市</t>
  </si>
  <si>
    <t>河内長野市</t>
  </si>
  <si>
    <t>松原市</t>
  </si>
  <si>
    <t>和泉市</t>
  </si>
  <si>
    <t>箕面市</t>
  </si>
  <si>
    <t>羽曳野市</t>
  </si>
  <si>
    <t>門真市</t>
  </si>
  <si>
    <t>摂津市</t>
  </si>
  <si>
    <t>高石市</t>
  </si>
  <si>
    <t>藤井寺市</t>
  </si>
  <si>
    <t>泉南市</t>
  </si>
  <si>
    <t>大阪狭山市</t>
  </si>
  <si>
    <t>阪南市</t>
  </si>
  <si>
    <t>豊能郡</t>
  </si>
  <si>
    <t>泉北郡</t>
  </si>
  <si>
    <t>泉南郡</t>
  </si>
  <si>
    <t>南河内郡のうち美原町</t>
  </si>
  <si>
    <t>神戸市</t>
  </si>
  <si>
    <t>尼崎市</t>
  </si>
  <si>
    <t>明石市</t>
  </si>
  <si>
    <t>西宮市</t>
  </si>
  <si>
    <t>洲本市</t>
  </si>
  <si>
    <t>芦屋市</t>
  </si>
  <si>
    <t>伊丹市</t>
  </si>
  <si>
    <t>加古川市</t>
  </si>
  <si>
    <t>宝塚市</t>
  </si>
  <si>
    <t>三木市</t>
  </si>
  <si>
    <t>高砂市</t>
  </si>
  <si>
    <t>川西市</t>
  </si>
  <si>
    <t>小野市</t>
  </si>
  <si>
    <t>三田市</t>
  </si>
  <si>
    <t>川辺郡</t>
  </si>
  <si>
    <t>美嚢郡</t>
  </si>
  <si>
    <t>加東郡</t>
  </si>
  <si>
    <t>加古郡</t>
  </si>
  <si>
    <t>津名郡</t>
  </si>
  <si>
    <t>三原郡</t>
  </si>
  <si>
    <t>五條市</t>
  </si>
  <si>
    <t>吉野郡</t>
  </si>
  <si>
    <t>宇陀郡のうち曽爾村、御杖村</t>
  </si>
  <si>
    <t>和歌山県</t>
  </si>
  <si>
    <t>鹿足郡のうち津和野町、柿木村、六日市町</t>
  </si>
  <si>
    <t>呉市</t>
  </si>
  <si>
    <t>因島市</t>
  </si>
  <si>
    <t>大竹市</t>
  </si>
  <si>
    <t>安芸郡のうち海田町、熊野町、坂町、江田島町、音戸町、倉橋町、下蒲刈町、蒲刈町</t>
  </si>
  <si>
    <t>廿日市市</t>
  </si>
  <si>
    <t>佐伯郡のうち大野町、佐伯町、宮島町、能美町、沖美町、大柿町</t>
  </si>
  <si>
    <t>加茂郡のうち黒瀬町</t>
  </si>
  <si>
    <t>豊田郡のうち安芸津町、安浦町、川尻町、豊浜町、豊町、大崎町、東野町、木江町、瀬戸田町</t>
  </si>
  <si>
    <t>山口県</t>
  </si>
  <si>
    <t>徳島県</t>
  </si>
  <si>
    <t>三好郡のうち三野町、三好町、池田町、山城町</t>
  </si>
  <si>
    <t>香川県</t>
  </si>
  <si>
    <t>愛媛県</t>
  </si>
  <si>
    <t>高知県</t>
  </si>
  <si>
    <t>土佐郡のうち大川村、本川村</t>
  </si>
  <si>
    <t>吾川郡のうち池川町</t>
  </si>
  <si>
    <t>北九州市</t>
  </si>
  <si>
    <t>福岡市</t>
  </si>
  <si>
    <t>大牟田市</t>
  </si>
  <si>
    <t>久留米市</t>
  </si>
  <si>
    <t>直方市</t>
  </si>
  <si>
    <t>飯塚市</t>
  </si>
  <si>
    <t>田川市</t>
  </si>
  <si>
    <t>柳川市</t>
  </si>
  <si>
    <t>筑後市</t>
  </si>
  <si>
    <t>大川市</t>
  </si>
  <si>
    <t>行橋市</t>
  </si>
  <si>
    <t>中間市</t>
  </si>
  <si>
    <t>筑紫野市</t>
  </si>
  <si>
    <t>春日市</t>
  </si>
  <si>
    <t>大野城市</t>
  </si>
  <si>
    <t>宗像市</t>
  </si>
  <si>
    <t>太宰府市</t>
  </si>
  <si>
    <t>前原市</t>
  </si>
  <si>
    <t>古賀市</t>
  </si>
  <si>
    <t>筑紫郡</t>
  </si>
  <si>
    <t>糟屋郡</t>
  </si>
  <si>
    <t>宗像郡</t>
  </si>
  <si>
    <t>遠賀郡</t>
  </si>
  <si>
    <t>鞍手郡</t>
  </si>
  <si>
    <t>嘉穂郡のうち築穂町、穂波町、庄内町、顛田町</t>
  </si>
  <si>
    <t>糸島郡</t>
  </si>
  <si>
    <t>三潴郡</t>
  </si>
  <si>
    <t>山門郡</t>
  </si>
  <si>
    <t>三池郡</t>
  </si>
  <si>
    <t>田川郡のうち香春町、金田町、糸田町、赤池町、方城町</t>
  </si>
  <si>
    <t>京都郡のうち苅田町、勝山町、豊津町</t>
  </si>
  <si>
    <t>佐賀県</t>
  </si>
  <si>
    <t>長崎県</t>
  </si>
  <si>
    <t>長崎市</t>
  </si>
  <si>
    <t>佐世保市</t>
  </si>
  <si>
    <t>島原市</t>
  </si>
  <si>
    <t>諫早市</t>
  </si>
  <si>
    <t>大村市</t>
  </si>
  <si>
    <t>平戸市</t>
  </si>
  <si>
    <t>松浦市</t>
  </si>
  <si>
    <t>西彼杵郡</t>
  </si>
  <si>
    <t>東彼杵郡</t>
  </si>
  <si>
    <t>北高来郡</t>
  </si>
  <si>
    <t>南高来郡</t>
  </si>
  <si>
    <t>北松浦郡</t>
  </si>
  <si>
    <t>南松浦郡のうち若松町、上五島町、芯魚目町、有川町、奈良尾町</t>
  </si>
  <si>
    <t>壱岐郡</t>
  </si>
  <si>
    <t>下県郡</t>
  </si>
  <si>
    <t>上県郡</t>
  </si>
  <si>
    <t>熊本市</t>
  </si>
  <si>
    <t>八代市</t>
  </si>
  <si>
    <t>人吉市</t>
  </si>
  <si>
    <t>荒尾市</t>
  </si>
  <si>
    <t>水俣市</t>
  </si>
  <si>
    <t>玉名市</t>
  </si>
  <si>
    <t>本渡市</t>
  </si>
  <si>
    <t>牛深市</t>
  </si>
  <si>
    <t>宇土市</t>
  </si>
  <si>
    <t>宇土郡</t>
  </si>
  <si>
    <t>下益城郡</t>
  </si>
  <si>
    <t>玉名郡のうち岱明町、横島町、天水町、玉東町、長洲町</t>
  </si>
  <si>
    <t>上益城郡</t>
  </si>
  <si>
    <t>八代郡</t>
  </si>
  <si>
    <t>葦北郡</t>
  </si>
  <si>
    <t>球磨郡</t>
  </si>
  <si>
    <t>天草郡</t>
  </si>
  <si>
    <t>延岡市</t>
  </si>
  <si>
    <t>日向市</t>
  </si>
  <si>
    <t>西都市</t>
  </si>
  <si>
    <t>西諸県郡のうち須木村</t>
  </si>
  <si>
    <t>児湯郡</t>
  </si>
  <si>
    <t>西臼杵郡のうち五ケ瀬町</t>
  </si>
  <si>
    <t>東臼杵郡のうち門川町、東郷町、南郷村、西郷村、北郷村、北方町、北浦町、諸塚村、椎葉村</t>
  </si>
  <si>
    <t>山越郡</t>
  </si>
  <si>
    <t>桧山郡</t>
  </si>
  <si>
    <t>爾志郡</t>
  </si>
  <si>
    <t>久遠郡</t>
  </si>
  <si>
    <t>奥尻郡</t>
  </si>
  <si>
    <t>瀬棚郡</t>
  </si>
  <si>
    <t>島牧郡</t>
  </si>
  <si>
    <t>寿都郡</t>
  </si>
  <si>
    <t>岩内郡のうち岩内町</t>
  </si>
  <si>
    <t>磯谷郡</t>
  </si>
  <si>
    <t>古宇郡</t>
  </si>
  <si>
    <t>（４）</t>
  </si>
  <si>
    <t>３６</t>
  </si>
  <si>
    <t>鹿嶋市</t>
  </si>
  <si>
    <t>鹿島郡のうち神栖町、波崎町</t>
  </si>
  <si>
    <t>行方郡のうち牛堀町、潮来町</t>
  </si>
  <si>
    <t>香取郡</t>
  </si>
  <si>
    <t>千葉市</t>
  </si>
  <si>
    <t>佐原市</t>
  </si>
  <si>
    <t>成田市</t>
  </si>
  <si>
    <t>佐倉市</t>
  </si>
  <si>
    <t>習志野市</t>
  </si>
  <si>
    <t>四街道市</t>
  </si>
  <si>
    <t>八街市</t>
  </si>
  <si>
    <t>山武郡のうち山武町、芝山町</t>
  </si>
  <si>
    <t>印旛郡のうち酒々井町、冨里町、印旛村、本埜村、栄町</t>
  </si>
  <si>
    <t>横須賀市</t>
  </si>
  <si>
    <t>逗子市</t>
  </si>
  <si>
    <t>三浦市</t>
  </si>
  <si>
    <t>三浦郡</t>
  </si>
  <si>
    <t>伊東市</t>
  </si>
  <si>
    <t>下田市</t>
  </si>
  <si>
    <t>加茂郡のうち東伊豆町、河津町、南伊豆町</t>
  </si>
  <si>
    <t>徳島市</t>
  </si>
  <si>
    <t>鳴門市</t>
  </si>
  <si>
    <t>小松島市</t>
  </si>
  <si>
    <t>阿南市</t>
  </si>
  <si>
    <t>勝浦郡</t>
  </si>
  <si>
    <t>名東郡</t>
  </si>
  <si>
    <t>名西郡</t>
  </si>
  <si>
    <t>那賀郡のうち那賀川町、羽ノ浦町</t>
  </si>
  <si>
    <t>板野郡</t>
  </si>
  <si>
    <t>阿波郡</t>
  </si>
  <si>
    <t>麻植郡</t>
  </si>
  <si>
    <t>美馬郡</t>
  </si>
  <si>
    <t>三好郡のうち井川町、三加茂町、東祖谷山村、西祖谷山村</t>
  </si>
  <si>
    <t>宿毛市</t>
  </si>
  <si>
    <t>長岡郡</t>
  </si>
  <si>
    <t>土佐郡のうち鏡村、土佐山村、土佐町</t>
  </si>
  <si>
    <t>吾川郡のうち伊野町、吾川村、吾北村</t>
  </si>
  <si>
    <t>越智町</t>
  </si>
  <si>
    <t>高岡郡のうち佐川町、越智町、梼原町、大野見村、東津野村、葉山村、仁淀村、日高村</t>
  </si>
  <si>
    <t>幡多郡のうち大正町、大月町、十和村、西土佐村、三原村</t>
  </si>
  <si>
    <t>福江市</t>
  </si>
  <si>
    <t>南松浦郡のうち富江町、玉之浦町、三井楽町、岐宿町、奈留町</t>
  </si>
  <si>
    <t>宮崎市</t>
  </si>
  <si>
    <t>都城市</t>
  </si>
  <si>
    <t>日南市</t>
  </si>
  <si>
    <t>小林市</t>
  </si>
  <si>
    <t>串間市</t>
  </si>
  <si>
    <t>えびの市</t>
  </si>
  <si>
    <t>宮崎郡</t>
  </si>
  <si>
    <t>南那珂郡</t>
  </si>
  <si>
    <t>北諸県郡</t>
  </si>
  <si>
    <t>東諸県郡</t>
  </si>
  <si>
    <t>西諸県郡のうち高原町、野尻町</t>
  </si>
  <si>
    <t>鹿児島県</t>
  </si>
  <si>
    <t>川内市</t>
  </si>
  <si>
    <t>阿久根市</t>
  </si>
  <si>
    <t>出水市</t>
  </si>
  <si>
    <t>大口市</t>
  </si>
  <si>
    <t>国分市</t>
  </si>
  <si>
    <t>鹿児島郡の吉田町</t>
  </si>
  <si>
    <t>薩摩郡のうち樋脇町、入来町、東郷町、宮之城町、鶴田町、薩摩町、祁答院町</t>
  </si>
  <si>
    <t>出水郡</t>
  </si>
  <si>
    <t>伊佐郡</t>
  </si>
  <si>
    <t>蛤良郡</t>
  </si>
  <si>
    <t>曽於郡</t>
  </si>
  <si>
    <t>銚子市</t>
  </si>
  <si>
    <t>館山市</t>
  </si>
  <si>
    <t>木更津市</t>
  </si>
  <si>
    <t>茂原市</t>
  </si>
  <si>
    <t>東金市</t>
  </si>
  <si>
    <t>八日市場市</t>
  </si>
  <si>
    <t>旭市</t>
  </si>
  <si>
    <t>勝浦市</t>
  </si>
  <si>
    <t>市原市</t>
  </si>
  <si>
    <t>鴨川市</t>
  </si>
  <si>
    <t>君津市</t>
  </si>
  <si>
    <t>富津市</t>
  </si>
  <si>
    <t>袖ヶ浦市</t>
  </si>
  <si>
    <t>海上郡</t>
  </si>
  <si>
    <t>匝瑳郡</t>
  </si>
  <si>
    <t>長生郡</t>
  </si>
  <si>
    <t>夷隅郡</t>
  </si>
  <si>
    <t>安房郡</t>
  </si>
  <si>
    <t>山武郡のうち大網白里町、九十九里町、成東町、蓮沼村、松尾町、横芝町</t>
  </si>
  <si>
    <t>（５）</t>
  </si>
  <si>
    <t>３８</t>
  </si>
  <si>
    <t>大島町</t>
  </si>
  <si>
    <t>利島村</t>
  </si>
  <si>
    <t>新島村</t>
  </si>
  <si>
    <t>神津島村</t>
  </si>
  <si>
    <t>三宅村</t>
  </si>
  <si>
    <t>御蔵島村</t>
  </si>
  <si>
    <t>那賀郡のうち鷲敷町、相生町、上那賀町、木沢村、木頭村</t>
  </si>
  <si>
    <t>高知市</t>
  </si>
  <si>
    <t>安芸市</t>
  </si>
  <si>
    <t>南国市</t>
  </si>
  <si>
    <t>土佐市</t>
  </si>
  <si>
    <t>須崎市</t>
  </si>
  <si>
    <t>中村市</t>
  </si>
  <si>
    <t>土佐清水市</t>
  </si>
  <si>
    <t>安芸郡のうち馬路村、芸西村</t>
  </si>
  <si>
    <t>香美郡</t>
  </si>
  <si>
    <t>吾川郡のうち春野町</t>
  </si>
  <si>
    <t>高岡郡のうち中土佐町、窪川町</t>
  </si>
  <si>
    <t>幡多郡のうち佐賀町、大方町</t>
  </si>
  <si>
    <t>鹿児島市</t>
  </si>
  <si>
    <t>鹿屋市</t>
  </si>
  <si>
    <t>串木野市</t>
  </si>
  <si>
    <t>垂水市</t>
  </si>
  <si>
    <t>鹿児島郡のうち桜島町</t>
  </si>
  <si>
    <t>肝属郡のうち串良町、東串良町、高山町、吾平町、内之浦町、大根占町</t>
  </si>
  <si>
    <t>日置郡のうち市来町、東市来町、伊集院町、松元町、郡山町、日吉町、吹上町</t>
  </si>
  <si>
    <t>（６）</t>
  </si>
  <si>
    <t>４０</t>
  </si>
  <si>
    <t>室戸市</t>
  </si>
  <si>
    <t>安芸郡のうち東洋町、奈半利町、田野町、安田町、北川町</t>
  </si>
  <si>
    <t>枕崎市</t>
  </si>
  <si>
    <t>指宿市</t>
  </si>
  <si>
    <t>加世田市</t>
  </si>
  <si>
    <t>西之表市</t>
  </si>
  <si>
    <t>揖宿郡</t>
  </si>
  <si>
    <t>日置郡のうち金峰町</t>
  </si>
  <si>
    <t>薩摩郡のうち里村、上甑村、下甑村、鹿島村</t>
  </si>
  <si>
    <t>肝属郡のうち根占町、田代町、佐多町</t>
  </si>
  <si>
    <t>（７）</t>
  </si>
  <si>
    <t>４２</t>
  </si>
  <si>
    <t>八丈町</t>
  </si>
  <si>
    <t>青ケ島町</t>
  </si>
  <si>
    <t>小笠原村</t>
  </si>
  <si>
    <t>熊毛郡のうち中種子町、南種子町</t>
  </si>
  <si>
    <t>（８）</t>
  </si>
  <si>
    <t>４４</t>
  </si>
  <si>
    <t>鹿児島郡のうち三島村</t>
  </si>
  <si>
    <t>熊毛郡のうち上屋久町、屋久町</t>
  </si>
  <si>
    <t>（９）</t>
  </si>
  <si>
    <t>４６</t>
  </si>
  <si>
    <t>名瀬市</t>
  </si>
  <si>
    <t>鹿児島郡のうち十島村</t>
  </si>
  <si>
    <t>大島郡</t>
  </si>
  <si>
    <t>沖縄県</t>
  </si>
  <si>
    <t>地方</t>
  </si>
  <si>
    <t>下記に掲げる以外の北海道地方の地域</t>
  </si>
  <si>
    <t>下記に掲げる以外の東北地方の地域</t>
  </si>
  <si>
    <t>東北</t>
  </si>
  <si>
    <t>下記に掲げる以外の関東地方の地域</t>
  </si>
  <si>
    <t>関東</t>
  </si>
  <si>
    <t>下記に掲げる以外の中部・甲信越地方の地域</t>
  </si>
  <si>
    <t>中部</t>
  </si>
  <si>
    <t>甲信越</t>
  </si>
  <si>
    <t>下記に掲げる以外の関西地方の地域</t>
  </si>
  <si>
    <t>関西</t>
  </si>
  <si>
    <t>下記に掲げる以外の中国地方の地域</t>
  </si>
  <si>
    <t>中国</t>
  </si>
  <si>
    <t>下記に掲げる以外の四国地方の地域</t>
  </si>
  <si>
    <t>四国</t>
  </si>
  <si>
    <t>下記に掲げる以外の九州・沖縄地方の地域</t>
  </si>
  <si>
    <t>九州</t>
  </si>
  <si>
    <t>沖縄</t>
  </si>
  <si>
    <t>屋根勾配</t>
  </si>
  <si>
    <t>゜）</t>
  </si>
  <si>
    <t>地表面粗度区分</t>
  </si>
  <si>
    <t>α</t>
  </si>
  <si>
    <t>Ⅰ</t>
  </si>
  <si>
    <t>Ⅱ</t>
  </si>
  <si>
    <t>Ⅲ</t>
  </si>
  <si>
    <t>Ⅳ</t>
  </si>
  <si>
    <t>地表面粗度区分</t>
    <phoneticPr fontId="8"/>
  </si>
  <si>
    <t>地表面粗度区分Ⅰ、Ⅱ又はⅣ以外の区域</t>
  </si>
  <si>
    <t>［地表面粗度区分］</t>
    <phoneticPr fontId="8"/>
  </si>
  <si>
    <t>＜平成12年建設省告示1454号からの抜粋＞</t>
    <rPh sb="19" eb="21">
      <t>バッスイ</t>
    </rPh>
    <phoneticPr fontId="8"/>
  </si>
  <si>
    <t>平成12年建設省告示1454号抜粋部</t>
    <rPh sb="17" eb="18">
      <t>ブ</t>
    </rPh>
    <phoneticPr fontId="8"/>
  </si>
  <si>
    <t>屋根材種類</t>
    <rPh sb="0" eb="2">
      <t>ヤネ</t>
    </rPh>
    <rPh sb="2" eb="3">
      <t>ザイ</t>
    </rPh>
    <rPh sb="3" eb="5">
      <t>シュルイ</t>
    </rPh>
    <phoneticPr fontId="8"/>
  </si>
  <si>
    <t>適用勾配</t>
    <rPh sb="0" eb="2">
      <t>テキヨウ</t>
    </rPh>
    <rPh sb="2" eb="4">
      <t>コウバイ</t>
    </rPh>
    <phoneticPr fontId="8"/>
  </si>
  <si>
    <t>Ｚb</t>
    <phoneticPr fontId="8"/>
  </si>
  <si>
    <t>コロニアル</t>
    <phoneticPr fontId="8"/>
  </si>
  <si>
    <t>地表面粗度区分</t>
    <rPh sb="0" eb="3">
      <t>チヒョウメン</t>
    </rPh>
    <rPh sb="3" eb="4">
      <t>ソ</t>
    </rPh>
    <rPh sb="4" eb="5">
      <t>ド</t>
    </rPh>
    <rPh sb="5" eb="7">
      <t>クブン</t>
    </rPh>
    <phoneticPr fontId="8"/>
  </si>
  <si>
    <t>Ⅰ</t>
    <phoneticPr fontId="8"/>
  </si>
  <si>
    <t>Ⅱ</t>
    <phoneticPr fontId="8"/>
  </si>
  <si>
    <t>(3)</t>
    <phoneticPr fontId="8"/>
  </si>
  <si>
    <t>(2)</t>
    <phoneticPr fontId="8"/>
  </si>
  <si>
    <t>(1)</t>
    <phoneticPr fontId="8"/>
  </si>
  <si>
    <t>（角度：</t>
    <rPh sb="1" eb="3">
      <t>カクド</t>
    </rPh>
    <phoneticPr fontId="8"/>
  </si>
  <si>
    <t>ＺG＝</t>
    <phoneticPr fontId="8"/>
  </si>
  <si>
    <t>α＝</t>
    <phoneticPr fontId="8"/>
  </si>
  <si>
    <t>Ｚb＝</t>
    <phoneticPr fontId="8"/>
  </si>
  <si>
    <t>使用屋根材名</t>
  </si>
  <si>
    <t>（ｍ／ｓ）</t>
  </si>
  <si>
    <t>（ｍ）</t>
  </si>
  <si>
    <t>スペリアルⅡ</t>
    <phoneticPr fontId="8"/>
  </si>
  <si>
    <t>レイシャス</t>
    <phoneticPr fontId="8"/>
  </si>
  <si>
    <t>プラウド</t>
    <phoneticPr fontId="8"/>
  </si>
  <si>
    <t>屋根材シリーズ名</t>
    <rPh sb="0" eb="2">
      <t>ヤネ</t>
    </rPh>
    <rPh sb="2" eb="3">
      <t>ザイ</t>
    </rPh>
    <rPh sb="7" eb="8">
      <t>メイ</t>
    </rPh>
    <phoneticPr fontId="8"/>
  </si>
  <si>
    <t>セイバリー</t>
    <phoneticPr fontId="8"/>
  </si>
  <si>
    <t>グラッサ６００</t>
    <phoneticPr fontId="8"/>
  </si>
  <si>
    <t>形状種別</t>
    <rPh sb="0" eb="2">
      <t>ケイジョウ</t>
    </rPh>
    <rPh sb="2" eb="4">
      <t>シュベツ</t>
    </rPh>
    <phoneticPr fontId="8"/>
  </si>
  <si>
    <t>ノンスリット系</t>
    <rPh sb="6" eb="7">
      <t>ケイ</t>
    </rPh>
    <phoneticPr fontId="8"/>
  </si>
  <si>
    <t>スリット系</t>
    <rPh sb="4" eb="5">
      <t>ケイ</t>
    </rPh>
    <phoneticPr fontId="8"/>
  </si>
  <si>
    <t>カラーベスト</t>
    <phoneticPr fontId="8"/>
  </si>
  <si>
    <t>適用屋根高さ</t>
    <rPh sb="0" eb="2">
      <t>テキヨウ</t>
    </rPh>
    <rPh sb="2" eb="4">
      <t>ヤネ</t>
    </rPh>
    <rPh sb="4" eb="5">
      <t>タカ</t>
    </rPh>
    <phoneticPr fontId="8"/>
  </si>
  <si>
    <t>２５ｍ以下</t>
    <rPh sb="3" eb="5">
      <t>イカ</t>
    </rPh>
    <phoneticPr fontId="8"/>
  </si>
  <si>
    <t>／10</t>
    <phoneticPr fontId="8"/>
  </si>
  <si>
    <t>Ⅲ</t>
    <phoneticPr fontId="8"/>
  </si>
  <si>
    <t>Ⅳ</t>
    <phoneticPr fontId="8"/>
  </si>
  <si>
    <t>ケイミュー本社新築工事</t>
    <rPh sb="5" eb="7">
      <t>ホンシャ</t>
    </rPh>
    <rPh sb="7" eb="9">
      <t>シンチク</t>
    </rPh>
    <rPh sb="9" eb="11">
      <t>コウジ</t>
    </rPh>
    <phoneticPr fontId="8"/>
  </si>
  <si>
    <t>大阪府大阪市中央区城見1-2-27</t>
    <rPh sb="0" eb="3">
      <t>オオサカフ</t>
    </rPh>
    <rPh sb="3" eb="6">
      <t>オオサカシ</t>
    </rPh>
    <rPh sb="6" eb="9">
      <t>チュウオウク</t>
    </rPh>
    <rPh sb="9" eb="11">
      <t>シロミ</t>
    </rPh>
    <phoneticPr fontId="8"/>
  </si>
  <si>
    <t>コロニアルグラッサ</t>
    <phoneticPr fontId="8"/>
  </si>
  <si>
    <t>グランネクスト</t>
    <phoneticPr fontId="8"/>
  </si>
  <si>
    <t>スリット系</t>
    <phoneticPr fontId="8"/>
  </si>
  <si>
    <t>２.５／１０以上</t>
    <phoneticPr fontId="8"/>
  </si>
  <si>
    <t>３.５／１０以上</t>
    <phoneticPr fontId="8"/>
  </si>
  <si>
    <t>４.５／１０以上</t>
    <phoneticPr fontId="8"/>
  </si>
  <si>
    <t>一般施工地域</t>
    <rPh sb="0" eb="2">
      <t>イッパン</t>
    </rPh>
    <rPh sb="2" eb="4">
      <t>セコウ</t>
    </rPh>
    <rPh sb="4" eb="6">
      <t>チイキ</t>
    </rPh>
    <phoneticPr fontId="8"/>
  </si>
  <si>
    <t>積雪施工地域</t>
    <rPh sb="0" eb="2">
      <t>セキセツ</t>
    </rPh>
    <rPh sb="2" eb="4">
      <t>セコウ</t>
    </rPh>
    <rPh sb="4" eb="6">
      <t>チイキ</t>
    </rPh>
    <phoneticPr fontId="8"/>
  </si>
  <si>
    <t>シンプル</t>
    <phoneticPr fontId="8"/>
  </si>
  <si>
    <t>サンド</t>
    <phoneticPr fontId="8"/>
  </si>
  <si>
    <t>ヒシ</t>
    <phoneticPr fontId="8"/>
  </si>
  <si>
    <t>２．５／１０以上</t>
    <rPh sb="6" eb="8">
      <t>イジョウ</t>
    </rPh>
    <phoneticPr fontId="8"/>
  </si>
  <si>
    <t>３．５／１０以上</t>
    <rPh sb="6" eb="8">
      <t>イジョウ</t>
    </rPh>
    <phoneticPr fontId="8"/>
  </si>
  <si>
    <t>うろこ</t>
    <phoneticPr fontId="8"/>
  </si>
  <si>
    <t>屋根材種類</t>
    <rPh sb="0" eb="5">
      <t>ヤネザイシュルイ</t>
    </rPh>
    <phoneticPr fontId="8"/>
  </si>
  <si>
    <t>屋根材シリーズ名</t>
    <rPh sb="0" eb="3">
      <t>ヤネザイ</t>
    </rPh>
    <rPh sb="7" eb="8">
      <t>メイ</t>
    </rPh>
    <phoneticPr fontId="8"/>
  </si>
  <si>
    <t>適用勾配</t>
    <rPh sb="0" eb="4">
      <t>テキヨウコウバイ</t>
    </rPh>
    <phoneticPr fontId="8"/>
  </si>
  <si>
    <t>適用屋根高さ</t>
    <rPh sb="0" eb="2">
      <t>テキヨウ</t>
    </rPh>
    <rPh sb="2" eb="5">
      <t>ヤネタカ</t>
    </rPh>
    <phoneticPr fontId="8"/>
  </si>
  <si>
    <t>グラッサ600</t>
    <phoneticPr fontId="8"/>
  </si>
  <si>
    <t>2.5/10以上</t>
    <rPh sb="6" eb="8">
      <t>イジョウ</t>
    </rPh>
    <phoneticPr fontId="8"/>
  </si>
  <si>
    <t>3.5/10以上</t>
    <rPh sb="6" eb="8">
      <t>イジョウ</t>
    </rPh>
    <phoneticPr fontId="8"/>
  </si>
  <si>
    <t>4.5/10以上</t>
    <rPh sb="6" eb="8">
      <t>イジョウ</t>
    </rPh>
    <phoneticPr fontId="8"/>
  </si>
  <si>
    <t>一般施工地域</t>
    <rPh sb="0" eb="2">
      <t>イッパン</t>
    </rPh>
    <rPh sb="2" eb="6">
      <t>セコウチイキ</t>
    </rPh>
    <phoneticPr fontId="8"/>
  </si>
  <si>
    <t>積雪施工地域</t>
    <rPh sb="0" eb="2">
      <t>セキセツ</t>
    </rPh>
    <rPh sb="2" eb="6">
      <t>セコウチイキ</t>
    </rPh>
    <phoneticPr fontId="8"/>
  </si>
  <si>
    <t>31ｍ以下</t>
    <rPh sb="3" eb="5">
      <t>イカ</t>
    </rPh>
    <phoneticPr fontId="8"/>
  </si>
  <si>
    <t>高さ</t>
    <phoneticPr fontId="8"/>
  </si>
  <si>
    <t>極めて平坦で障害物がないものとして特定行政庁が規則で定める区域</t>
    <phoneticPr fontId="8"/>
  </si>
  <si>
    <t>次の①または②の区域
①　地表面粗度区分Ⅰ若しくはⅣの区域以外の区域のうち、海岸線若しくは湖岸線から500ｍ以内の地域。
ただし、建築物の高さが13ｍ以下の場合又は海岸線若しくは湖岸線から200ｍを超え、かつ建築物の高さが31ｍ以下の場合を除く。
②　①以外の地域のうち、極めて平坦で障害物が散在しているものとして特定行政庁が規則で定める区域</t>
    <phoneticPr fontId="8"/>
  </si>
  <si>
    <t>都市化が極めて著しいものとして特定行政庁が規則で定める区域</t>
    <phoneticPr fontId="8"/>
  </si>
  <si>
    <t>［都道府県別］　各地の基準風速Ｖ0(m/sec)　一覧表</t>
  </si>
  <si>
    <t>Ｖ0 (m/s)</t>
    <phoneticPr fontId="8"/>
  </si>
  <si>
    <t>①Ｅrの算出</t>
    <rPh sb="4" eb="6">
      <t>サンシュツ</t>
    </rPh>
    <phoneticPr fontId="8"/>
  </si>
  <si>
    <t>アレイ面の最下端高さ</t>
    <rPh sb="3" eb="4">
      <t>メン</t>
    </rPh>
    <rPh sb="5" eb="6">
      <t>サイ</t>
    </rPh>
    <rPh sb="6" eb="8">
      <t>カタン</t>
    </rPh>
    <phoneticPr fontId="8"/>
  </si>
  <si>
    <t>アレイ面の最上端高さ</t>
    <rPh sb="3" eb="4">
      <t>メン</t>
    </rPh>
    <rPh sb="5" eb="6">
      <t>サイ</t>
    </rPh>
    <rPh sb="6" eb="8">
      <t>ジョウタン</t>
    </rPh>
    <rPh sb="8" eb="9">
      <t>タカ</t>
    </rPh>
    <phoneticPr fontId="8"/>
  </si>
  <si>
    <t>②Gfの算出</t>
    <rPh sb="4" eb="6">
      <t>サンシュツ</t>
    </rPh>
    <phoneticPr fontId="8"/>
  </si>
  <si>
    <t>太陽光発電システムの用途</t>
    <phoneticPr fontId="8"/>
  </si>
  <si>
    <t>極めて重要な太陽光発電システム</t>
    <phoneticPr fontId="8"/>
  </si>
  <si>
    <t>通常の太陽光発電システム</t>
    <rPh sb="0" eb="2">
      <t>ツウジョウ</t>
    </rPh>
    <phoneticPr fontId="8"/>
  </si>
  <si>
    <t>注) 通常の太陽光発電システムの風速の設計用再現期間を50年とし，これが用途係数の1.0に相当する。</t>
    <phoneticPr fontId="8"/>
  </si>
  <si>
    <t>Ca：アレイ面の風力係数、下記（３）</t>
    <rPh sb="6" eb="7">
      <t>メン</t>
    </rPh>
    <rPh sb="8" eb="10">
      <t>フウリョク</t>
    </rPh>
    <rPh sb="10" eb="12">
      <t>ケイスウ</t>
    </rPh>
    <rPh sb="13" eb="15">
      <t>カキ</t>
    </rPh>
    <phoneticPr fontId="8"/>
  </si>
  <si>
    <t>（１）環境係数Ｅの算出</t>
    <rPh sb="3" eb="5">
      <t>カンキョウ</t>
    </rPh>
    <rPh sb="5" eb="7">
      <t>ケイスウ</t>
    </rPh>
    <rPh sb="9" eb="11">
      <t>サンシュツ</t>
    </rPh>
    <phoneticPr fontId="8"/>
  </si>
  <si>
    <t>　　Er：①により算出する平均風速の高さ方向の分布を表す係数　　　Gf：表3に示すガスト影響係数</t>
    <phoneticPr fontId="8"/>
  </si>
  <si>
    <t>（２）用途係数 Iw</t>
    <rPh sb="3" eb="5">
      <t>ヨウト</t>
    </rPh>
    <rPh sb="5" eb="7">
      <t>ケイスウ</t>
    </rPh>
    <phoneticPr fontId="8"/>
  </si>
  <si>
    <t>用途係数 Iw</t>
    <phoneticPr fontId="8"/>
  </si>
  <si>
    <t>本製品の場合
通常の太陽光
発電システム</t>
    <rPh sb="0" eb="3">
      <t>ホンセイヒン</t>
    </rPh>
    <rPh sb="4" eb="6">
      <t>バアイ</t>
    </rPh>
    <rPh sb="7" eb="9">
      <t>ツウジョウ</t>
    </rPh>
    <rPh sb="10" eb="13">
      <t>タイヨウコウ</t>
    </rPh>
    <rPh sb="14" eb="16">
      <t>ハツデン</t>
    </rPh>
    <phoneticPr fontId="8"/>
  </si>
  <si>
    <t>（３）アレイ面の用途係数 Ｃa</t>
    <rPh sb="6" eb="7">
      <t>メン</t>
    </rPh>
    <rPh sb="8" eb="10">
      <t>ヨウト</t>
    </rPh>
    <rPh sb="10" eb="12">
      <t>ケイスウ</t>
    </rPh>
    <phoneticPr fontId="8"/>
  </si>
  <si>
    <t>②負圧の場合（ただし、10ﾟ≦屋根勾配θ≦40ﾟ ）　Ｃa＝1.5－0.015θ</t>
    <rPh sb="1" eb="2">
      <t>フ</t>
    </rPh>
    <rPh sb="4" eb="6">
      <t>バアイ</t>
    </rPh>
    <rPh sb="15" eb="17">
      <t>ヤネ</t>
    </rPh>
    <rPh sb="17" eb="19">
      <t>コウバイ</t>
    </rPh>
    <phoneticPr fontId="8"/>
  </si>
  <si>
    <t>Ｖo：基準風速（ｍ／ｓ）、上表　　Ｅ：環境係数、下記（１）　　Iw：用途係数、下記（２）</t>
    <rPh sb="3" eb="5">
      <t>キジュン</t>
    </rPh>
    <rPh sb="5" eb="7">
      <t>フウソク</t>
    </rPh>
    <rPh sb="13" eb="15">
      <t>ジョウヒョウ</t>
    </rPh>
    <phoneticPr fontId="8"/>
  </si>
  <si>
    <t>（N/㎡）</t>
    <phoneticPr fontId="8"/>
  </si>
  <si>
    <t>（㎡）</t>
    <phoneticPr fontId="8"/>
  </si>
  <si>
    <t>縦</t>
    <rPh sb="0" eb="1">
      <t>タテ</t>
    </rPh>
    <phoneticPr fontId="8"/>
  </si>
  <si>
    <t>横</t>
    <rPh sb="0" eb="1">
      <t>ヨコ</t>
    </rPh>
    <phoneticPr fontId="8"/>
  </si>
  <si>
    <t>㎜</t>
    <phoneticPr fontId="8"/>
  </si>
  <si>
    <t>Aa：アレイ面1枚当たりの受風面積（㎡）、上表</t>
    <rPh sb="6" eb="7">
      <t>メン</t>
    </rPh>
    <rPh sb="8" eb="9">
      <t>マイ</t>
    </rPh>
    <rPh sb="9" eb="10">
      <t>ア</t>
    </rPh>
    <rPh sb="13" eb="14">
      <t>ジュ</t>
    </rPh>
    <rPh sb="14" eb="15">
      <t>フウ</t>
    </rPh>
    <rPh sb="15" eb="17">
      <t>メンセキ</t>
    </rPh>
    <rPh sb="21" eb="23">
      <t>ジョウヒョウ</t>
    </rPh>
    <phoneticPr fontId="8"/>
  </si>
  <si>
    <t>（Ｎ）</t>
    <phoneticPr fontId="8"/>
  </si>
  <si>
    <t>⇒⇒</t>
    <phoneticPr fontId="8"/>
  </si>
  <si>
    <t>使用する屋根材名</t>
    <phoneticPr fontId="8"/>
  </si>
  <si>
    <t>Ｎ／個</t>
    <rPh sb="2" eb="3">
      <t>コ</t>
    </rPh>
    <phoneticPr fontId="8"/>
  </si>
  <si>
    <t>(Ｎ／個)</t>
    <rPh sb="3" eb="4">
      <t>コ</t>
    </rPh>
    <phoneticPr fontId="8"/>
  </si>
  <si>
    <r>
      <t>Qp：設計用速度圧（N/㎡)　⇒　Qp＝0.6×Ｖo</t>
    </r>
    <r>
      <rPr>
        <vertAlign val="superscript"/>
        <sz val="9"/>
        <color indexed="8"/>
        <rFont val="MS UI Gothic"/>
        <family val="3"/>
        <charset val="128"/>
      </rPr>
      <t>２</t>
    </r>
    <r>
      <rPr>
        <sz val="9"/>
        <color indexed="8"/>
        <rFont val="MS UI Gothic"/>
        <family val="3"/>
        <charset val="128"/>
      </rPr>
      <t>×Ｅ×Iw</t>
    </r>
    <rPh sb="3" eb="6">
      <t>セッケイヨウ</t>
    </rPh>
    <rPh sb="6" eb="8">
      <t>ソクド</t>
    </rPh>
    <rPh sb="8" eb="9">
      <t>アツ</t>
    </rPh>
    <phoneticPr fontId="8"/>
  </si>
  <si>
    <r>
      <t>Ｅ＝Er</t>
    </r>
    <r>
      <rPr>
        <vertAlign val="superscript"/>
        <sz val="9"/>
        <color indexed="8"/>
        <rFont val="MS UI Gothic"/>
        <family val="3"/>
        <charset val="128"/>
      </rPr>
      <t>２</t>
    </r>
    <r>
      <rPr>
        <sz val="9"/>
        <color indexed="8"/>
        <rFont val="MS UI Gothic"/>
        <family val="3"/>
        <charset val="128"/>
      </rPr>
      <t>×Gf</t>
    </r>
    <phoneticPr fontId="8"/>
  </si>
  <si>
    <t>Ｚb、ＺGおよびαの値</t>
    <rPh sb="10" eb="11">
      <t>アタイ</t>
    </rPh>
    <phoneticPr fontId="8"/>
  </si>
  <si>
    <r>
      <t>Ｈ≦Ｚbの場合、Ｅr＝1.7（Ｚb／ＺG)</t>
    </r>
    <r>
      <rPr>
        <vertAlign val="superscript"/>
        <sz val="9"/>
        <color indexed="8"/>
        <rFont val="MS UI Gothic"/>
        <family val="3"/>
        <charset val="128"/>
      </rPr>
      <t>α</t>
    </r>
    <r>
      <rPr>
        <sz val="9"/>
        <color indexed="8"/>
        <rFont val="MS UI Gothic"/>
        <family val="3"/>
        <charset val="128"/>
      </rPr>
      <t>　　Ｈ＞Ｚbの場合、Ｅr＝1.7（Ｈ／ＺG)</t>
    </r>
    <r>
      <rPr>
        <vertAlign val="superscript"/>
        <sz val="9"/>
        <color indexed="8"/>
        <rFont val="MS UI Gothic"/>
        <family val="3"/>
        <charset val="128"/>
      </rPr>
      <t>α</t>
    </r>
    <r>
      <rPr>
        <sz val="9"/>
        <color indexed="8"/>
        <rFont val="MS UI Gothic"/>
        <family val="3"/>
        <charset val="128"/>
      </rPr>
      <t>　</t>
    </r>
    <rPh sb="5" eb="7">
      <t>バアイ</t>
    </rPh>
    <phoneticPr fontId="8"/>
  </si>
  <si>
    <t>⇒</t>
    <phoneticPr fontId="8"/>
  </si>
  <si>
    <t>H≦10</t>
    <phoneticPr fontId="8"/>
  </si>
  <si>
    <t>10＜Ｈ＜40</t>
    <phoneticPr fontId="8"/>
  </si>
  <si>
    <t>Ｈ≧40</t>
    <phoneticPr fontId="8"/>
  </si>
  <si>
    <t>(1)と(3)の数値を直線的に
補間した数値</t>
    <rPh sb="8" eb="10">
      <t>スウチ</t>
    </rPh>
    <rPh sb="11" eb="14">
      <t>チョクセンテキ</t>
    </rPh>
    <rPh sb="16" eb="18">
      <t>ホカン</t>
    </rPh>
    <rPh sb="20" eb="22">
      <t>スウチ</t>
    </rPh>
    <phoneticPr fontId="8"/>
  </si>
  <si>
    <t>本
件</t>
    <rPh sb="0" eb="1">
      <t>ホン</t>
    </rPh>
    <rPh sb="2" eb="3">
      <t>ケン</t>
    </rPh>
    <phoneticPr fontId="8"/>
  </si>
  <si>
    <t>本件</t>
    <rPh sb="0" eb="2">
      <t>ホンケン</t>
    </rPh>
    <phoneticPr fontId="8"/>
  </si>
  <si>
    <t>同上</t>
    <rPh sb="0" eb="2">
      <t>ドウジョウ</t>
    </rPh>
    <phoneticPr fontId="8"/>
  </si>
  <si>
    <r>
      <t xml:space="preserve">                  Ｈ
</t>
    </r>
    <r>
      <rPr>
        <sz val="6"/>
        <rFont val="MS UI Gothic"/>
        <family val="3"/>
        <charset val="128"/>
      </rPr>
      <t>地表面粗度区分</t>
    </r>
    <phoneticPr fontId="8"/>
  </si>
  <si>
    <t>①正圧の場合（ただし、10ﾟ≦屋根勾配θ≦40ﾟ ）　定数1.14</t>
    <rPh sb="1" eb="3">
      <t>セイアツ</t>
    </rPh>
    <rPh sb="4" eb="6">
      <t>バアイ</t>
    </rPh>
    <rPh sb="15" eb="17">
      <t>ヤネ</t>
    </rPh>
    <rPh sb="17" eb="19">
      <t>コウバイ</t>
    </rPh>
    <rPh sb="27" eb="29">
      <t>テイスウ</t>
    </rPh>
    <phoneticPr fontId="8"/>
  </si>
  <si>
    <t>⇒⇒　以下①､②より　⇒⇒</t>
    <rPh sb="3" eb="5">
      <t>イカ</t>
    </rPh>
    <phoneticPr fontId="8"/>
  </si>
  <si>
    <t>基準風速（Ｖo）</t>
    <phoneticPr fontId="8"/>
  </si>
  <si>
    <t>個/枚</t>
    <rPh sb="0" eb="1">
      <t>コ</t>
    </rPh>
    <rPh sb="2" eb="3">
      <t>マイ</t>
    </rPh>
    <phoneticPr fontId="8"/>
  </si>
  <si>
    <t>①</t>
  </si>
  <si>
    <t>ケイミュー株式会社</t>
    <rPh sb="5" eb="9">
      <t>カブシキガイシャ</t>
    </rPh>
    <phoneticPr fontId="8"/>
  </si>
  <si>
    <t>※</t>
    <phoneticPr fontId="8"/>
  </si>
  <si>
    <t>・</t>
    <phoneticPr fontId="8"/>
  </si>
  <si>
    <t>計算式等が入っているセルに入力すると正しい結果が得られなくなりますので注意してください。</t>
    <rPh sb="0" eb="2">
      <t>ケイサン</t>
    </rPh>
    <rPh sb="2" eb="3">
      <t>シキ</t>
    </rPh>
    <rPh sb="3" eb="4">
      <t>ナド</t>
    </rPh>
    <rPh sb="5" eb="6">
      <t>ハイ</t>
    </rPh>
    <rPh sb="13" eb="15">
      <t>ニュウリョク</t>
    </rPh>
    <rPh sb="18" eb="19">
      <t>タダ</t>
    </rPh>
    <rPh sb="21" eb="23">
      <t>ケッカ</t>
    </rPh>
    <rPh sb="24" eb="25">
      <t>エ</t>
    </rPh>
    <rPh sb="35" eb="37">
      <t>チュウイ</t>
    </rPh>
    <phoneticPr fontId="8"/>
  </si>
  <si>
    <t>諸々条件で自動計算の結果確認は行っていますが、入力条件によっては不具合が発生することが考えられます。</t>
    <rPh sb="0" eb="2">
      <t>モロモロ</t>
    </rPh>
    <rPh sb="2" eb="4">
      <t>ジョウケン</t>
    </rPh>
    <rPh sb="5" eb="7">
      <t>ジドウ</t>
    </rPh>
    <rPh sb="7" eb="9">
      <t>ケイサン</t>
    </rPh>
    <rPh sb="10" eb="12">
      <t>ケッカ</t>
    </rPh>
    <rPh sb="12" eb="14">
      <t>カクニン</t>
    </rPh>
    <rPh sb="15" eb="16">
      <t>オコナ</t>
    </rPh>
    <rPh sb="23" eb="25">
      <t>ニュウリョク</t>
    </rPh>
    <rPh sb="25" eb="27">
      <t>ジョウケン</t>
    </rPh>
    <rPh sb="32" eb="35">
      <t>フグアイ</t>
    </rPh>
    <rPh sb="36" eb="38">
      <t>ハッセイ</t>
    </rPh>
    <rPh sb="43" eb="44">
      <t>カンガ</t>
    </rPh>
    <phoneticPr fontId="8"/>
  </si>
  <si>
    <t>使用環境（パソコン、プリンター、アプリケーションソフト等）により正常に作動しないことがあります。</t>
    <rPh sb="0" eb="2">
      <t>シヨウ</t>
    </rPh>
    <rPh sb="2" eb="4">
      <t>カンキョウ</t>
    </rPh>
    <rPh sb="27" eb="28">
      <t>ナド</t>
    </rPh>
    <rPh sb="32" eb="34">
      <t>セイジョウ</t>
    </rPh>
    <rPh sb="35" eb="37">
      <t>サドウ</t>
    </rPh>
    <phoneticPr fontId="8"/>
  </si>
  <si>
    <t>内容等につき予告なく変更する場合があります。</t>
    <rPh sb="0" eb="2">
      <t>ナイヨウ</t>
    </rPh>
    <rPh sb="2" eb="3">
      <t>ナド</t>
    </rPh>
    <rPh sb="6" eb="8">
      <t>ヨコク</t>
    </rPh>
    <rPh sb="10" eb="12">
      <t>ヘンコウ</t>
    </rPh>
    <rPh sb="14" eb="16">
      <t>バアイ</t>
    </rPh>
    <phoneticPr fontId="8"/>
  </si>
  <si>
    <t>＜改定履歴＞</t>
    <rPh sb="1" eb="3">
      <t>カイテイ</t>
    </rPh>
    <rPh sb="3" eb="5">
      <t>リレキ</t>
    </rPh>
    <phoneticPr fontId="8"/>
  </si>
  <si>
    <t>⇒⇒⇒　　以下の結果より　　⇒⇒⇒</t>
    <phoneticPr fontId="8"/>
  </si>
  <si>
    <t>⇒⇒　　上表及び(1),(2)より　　⇒⇒</t>
    <rPh sb="4" eb="6">
      <t>ジョウヒョウ</t>
    </rPh>
    <rPh sb="6" eb="7">
      <t>オヨ</t>
    </rPh>
    <phoneticPr fontId="8"/>
  </si>
  <si>
    <r>
      <t>）</t>
    </r>
    <r>
      <rPr>
        <b/>
        <vertAlign val="superscript"/>
        <sz val="9"/>
        <color indexed="8"/>
        <rFont val="MS UI Gothic"/>
        <family val="3"/>
        <charset val="128"/>
      </rPr>
      <t>α</t>
    </r>
    <phoneticPr fontId="8"/>
  </si>
  <si>
    <t>ＺG</t>
    <phoneticPr fontId="8"/>
  </si>
  <si>
    <t>⇒⇒</t>
  </si>
  <si>
    <t>対象の太陽電池アレイは「勾配屋根設置」のみです。「地上設置」、「陸屋根設置」には対応していません。</t>
    <rPh sb="0" eb="2">
      <t>タイショウ</t>
    </rPh>
    <rPh sb="3" eb="5">
      <t>タイヨウ</t>
    </rPh>
    <rPh sb="5" eb="7">
      <t>デンチ</t>
    </rPh>
    <rPh sb="12" eb="14">
      <t>コウバイ</t>
    </rPh>
    <rPh sb="14" eb="16">
      <t>ヤネ</t>
    </rPh>
    <rPh sb="16" eb="18">
      <t>セッチ</t>
    </rPh>
    <rPh sb="25" eb="27">
      <t>チジョウ</t>
    </rPh>
    <rPh sb="27" eb="29">
      <t>セッチ</t>
    </rPh>
    <rPh sb="32" eb="35">
      <t>リクヤネ</t>
    </rPh>
    <rPh sb="35" eb="37">
      <t>セッチ</t>
    </rPh>
    <rPh sb="40" eb="42">
      <t>タイオウ</t>
    </rPh>
    <phoneticPr fontId="8"/>
  </si>
  <si>
    <t>この計算シートは｢JIS C 8955：太陽電池アレイ用支持物の設計用荷重算出方法｣に基づき、</t>
    <rPh sb="2" eb="4">
      <t>ケイサン</t>
    </rPh>
    <rPh sb="20" eb="22">
      <t>タイヨウ</t>
    </rPh>
    <rPh sb="22" eb="24">
      <t>デンチ</t>
    </rPh>
    <rPh sb="27" eb="28">
      <t>ヨウ</t>
    </rPh>
    <rPh sb="28" eb="30">
      <t>シジ</t>
    </rPh>
    <rPh sb="30" eb="31">
      <t>ブツ</t>
    </rPh>
    <rPh sb="32" eb="35">
      <t>セッケイヨウ</t>
    </rPh>
    <rPh sb="35" eb="37">
      <t>カジュウ</t>
    </rPh>
    <rPh sb="37" eb="39">
      <t>サンシュツ</t>
    </rPh>
    <rPh sb="39" eb="41">
      <t>ホウホウ</t>
    </rPh>
    <rPh sb="43" eb="44">
      <t>モト</t>
    </rPh>
    <phoneticPr fontId="8"/>
  </si>
  <si>
    <t>使用に際しては、次の点に注意してご使用ください。</t>
    <rPh sb="0" eb="2">
      <t>シヨウ</t>
    </rPh>
    <rPh sb="3" eb="4">
      <t>サイ</t>
    </rPh>
    <rPh sb="8" eb="9">
      <t>ツギ</t>
    </rPh>
    <rPh sb="10" eb="11">
      <t>テン</t>
    </rPh>
    <rPh sb="12" eb="14">
      <t>チュウイ</t>
    </rPh>
    <rPh sb="17" eb="19">
      <t>シヨウ</t>
    </rPh>
    <phoneticPr fontId="8"/>
  </si>
  <si>
    <t>＜入力について＞</t>
    <rPh sb="1" eb="3">
      <t>ニュウリョク</t>
    </rPh>
    <phoneticPr fontId="8"/>
  </si>
  <si>
    <t>本計算シートをご使用して生じた結果に対して、弊社は一切責任を負いかねますのでご了承</t>
    <rPh sb="0" eb="1">
      <t>ホン</t>
    </rPh>
    <rPh sb="1" eb="3">
      <t>ケイサン</t>
    </rPh>
    <rPh sb="8" eb="10">
      <t>シヨウ</t>
    </rPh>
    <rPh sb="12" eb="13">
      <t>ショウ</t>
    </rPh>
    <rPh sb="15" eb="17">
      <t>ケッカ</t>
    </rPh>
    <rPh sb="18" eb="19">
      <t>タイ</t>
    </rPh>
    <rPh sb="22" eb="24">
      <t>ヘイシャ</t>
    </rPh>
    <rPh sb="25" eb="27">
      <t>イッサイ</t>
    </rPh>
    <rPh sb="30" eb="31">
      <t>オ</t>
    </rPh>
    <rPh sb="39" eb="41">
      <t>リョウショウ</t>
    </rPh>
    <phoneticPr fontId="8"/>
  </si>
  <si>
    <t>願います。その他いかなる場合につきましても使用者ご自身の責任においてご使用願います。</t>
    <rPh sb="0" eb="1">
      <t>ネガ</t>
    </rPh>
    <rPh sb="7" eb="8">
      <t>タ</t>
    </rPh>
    <rPh sb="12" eb="14">
      <t>バアイ</t>
    </rPh>
    <rPh sb="23" eb="24">
      <t>モノ</t>
    </rPh>
    <rPh sb="37" eb="38">
      <t>ネガ</t>
    </rPh>
    <phoneticPr fontId="8"/>
  </si>
  <si>
    <t>この風圧力計算シートは「Excel 2016」で作成しています。バージョン違いによる動作確認はしていません。</t>
    <rPh sb="24" eb="26">
      <t>サクセイ</t>
    </rPh>
    <phoneticPr fontId="8"/>
  </si>
  <si>
    <t>バージョン違い等により正常に動作しない場合がありますのでご了承願います。</t>
    <phoneticPr fontId="8"/>
  </si>
  <si>
    <t>＜手順＞</t>
    <rPh sb="1" eb="3">
      <t>テジュン</t>
    </rPh>
    <phoneticPr fontId="8"/>
  </si>
  <si>
    <t>①</t>
    <phoneticPr fontId="8"/>
  </si>
  <si>
    <t>②</t>
    <phoneticPr fontId="8"/>
  </si>
  <si>
    <t>③</t>
    <phoneticPr fontId="8"/>
  </si>
  <si>
    <t>④</t>
    <phoneticPr fontId="8"/>
  </si>
  <si>
    <r>
      <t>ワークシート</t>
    </r>
    <r>
      <rPr>
        <b/>
        <sz val="10"/>
        <color indexed="12"/>
        <rFont val="MS UI Gothic"/>
        <family val="3"/>
        <charset val="128"/>
      </rPr>
      <t>「３.支持金具個数算出」で該当するアレイの配置を選び、「列・段｣を入力</t>
    </r>
    <r>
      <rPr>
        <sz val="10"/>
        <color indexed="8"/>
        <rFont val="MS UI Gothic"/>
        <family val="3"/>
        <charset val="128"/>
      </rPr>
      <t>してください。</t>
    </r>
    <rPh sb="9" eb="11">
      <t>シジ</t>
    </rPh>
    <rPh sb="11" eb="13">
      <t>カナグ</t>
    </rPh>
    <rPh sb="13" eb="15">
      <t>コスウ</t>
    </rPh>
    <rPh sb="15" eb="17">
      <t>サンシュツ</t>
    </rPh>
    <rPh sb="19" eb="21">
      <t>ガイトウ</t>
    </rPh>
    <rPh sb="27" eb="29">
      <t>ハイチ</t>
    </rPh>
    <rPh sb="30" eb="31">
      <t>エラ</t>
    </rPh>
    <rPh sb="34" eb="35">
      <t>レツ</t>
    </rPh>
    <rPh sb="36" eb="37">
      <t>ダン</t>
    </rPh>
    <rPh sb="39" eb="41">
      <t>ニュウリョク</t>
    </rPh>
    <phoneticPr fontId="8"/>
  </si>
  <si>
    <t>＜適用範囲＞</t>
    <rPh sb="1" eb="3">
      <t>テキヨウ</t>
    </rPh>
    <rPh sb="3" eb="5">
      <t>ハンイ</t>
    </rPh>
    <phoneticPr fontId="8"/>
  </si>
  <si>
    <r>
      <t>ケイミュー㈱が作成したもので、</t>
    </r>
    <r>
      <rPr>
        <b/>
        <sz val="10"/>
        <color rgb="FFFF0000"/>
        <rFont val="MS UI Gothic"/>
        <family val="3"/>
        <charset val="128"/>
      </rPr>
      <t>一切の権利はケイミュー㈱が所有しています。</t>
    </r>
    <rPh sb="15" eb="17">
      <t>イッサイ</t>
    </rPh>
    <rPh sb="18" eb="20">
      <t>ケンリ</t>
    </rPh>
    <rPh sb="28" eb="30">
      <t>ショユウ</t>
    </rPh>
    <phoneticPr fontId="8"/>
  </si>
  <si>
    <t>勾配については、ＪＩＳで「モジュールが屋根面と平行」かつ「10ﾟ(約1.8/10)≦勾配≦40ﾟ（約8.3/10)」に限定されています。</t>
    <rPh sb="0" eb="2">
      <t>コウバイ</t>
    </rPh>
    <rPh sb="19" eb="21">
      <t>ヤネ</t>
    </rPh>
    <rPh sb="21" eb="22">
      <t>メン</t>
    </rPh>
    <rPh sb="23" eb="25">
      <t>ヘイコウ</t>
    </rPh>
    <rPh sb="33" eb="34">
      <t>ヤク</t>
    </rPh>
    <rPh sb="42" eb="44">
      <t>コウバイ</t>
    </rPh>
    <rPh sb="49" eb="50">
      <t>ヤク</t>
    </rPh>
    <rPh sb="59" eb="61">
      <t>ゲンテイ</t>
    </rPh>
    <phoneticPr fontId="8"/>
  </si>
  <si>
    <t>ご使用になる屋根材の基準とあわせて遵守してください。</t>
    <rPh sb="1" eb="3">
      <t>シヨウ</t>
    </rPh>
    <rPh sb="6" eb="8">
      <t>ヤネ</t>
    </rPh>
    <rPh sb="8" eb="9">
      <t>ザイ</t>
    </rPh>
    <rPh sb="10" eb="12">
      <t>キジュン</t>
    </rPh>
    <rPh sb="17" eb="19">
      <t>ジュンシュ</t>
    </rPh>
    <phoneticPr fontId="8"/>
  </si>
  <si>
    <t>初版作成</t>
    <rPh sb="0" eb="2">
      <t>ショハン</t>
    </rPh>
    <rPh sb="2" eb="4">
      <t>サクセイ</t>
    </rPh>
    <phoneticPr fontId="8"/>
  </si>
  <si>
    <t>度</t>
    <rPh sb="0" eb="1">
      <t>ド</t>
    </rPh>
    <phoneticPr fontId="8"/>
  </si>
  <si>
    <t>【高さの定義】</t>
    <rPh sb="1" eb="2">
      <t>タカ</t>
    </rPh>
    <rPh sb="4" eb="6">
      <t>テイギ</t>
    </rPh>
    <phoneticPr fontId="8"/>
  </si>
  <si>
    <t>　　太陽光発電アレイ支持金具／上端､中間、下端用金具の必要個数の算出</t>
    <rPh sb="2" eb="5">
      <t>タイヨウコウ</t>
    </rPh>
    <rPh sb="5" eb="7">
      <t>ハツデン</t>
    </rPh>
    <rPh sb="10" eb="12">
      <t>シジ</t>
    </rPh>
    <rPh sb="12" eb="14">
      <t>カナグ</t>
    </rPh>
    <rPh sb="15" eb="17">
      <t>ジョウタン</t>
    </rPh>
    <rPh sb="18" eb="20">
      <t>チュウカン</t>
    </rPh>
    <rPh sb="21" eb="23">
      <t>カタン</t>
    </rPh>
    <rPh sb="23" eb="24">
      <t>ヨウ</t>
    </rPh>
    <rPh sb="24" eb="26">
      <t>カナグ</t>
    </rPh>
    <rPh sb="27" eb="29">
      <t>ヒツヨウ</t>
    </rPh>
    <rPh sb="29" eb="31">
      <t>コスウ</t>
    </rPh>
    <rPh sb="32" eb="34">
      <t>サンシュツ</t>
    </rPh>
    <phoneticPr fontId="8"/>
  </si>
  <si>
    <t>　①矩形配置</t>
    <rPh sb="2" eb="4">
      <t>クケイ</t>
    </rPh>
    <rPh sb="4" eb="6">
      <t>ハイチ</t>
    </rPh>
    <phoneticPr fontId="8"/>
  </si>
  <si>
    <t>配置</t>
    <rPh sb="0" eb="2">
      <t>ハイチ</t>
    </rPh>
    <phoneticPr fontId="8"/>
  </si>
  <si>
    <t>アレイ</t>
    <phoneticPr fontId="8"/>
  </si>
  <si>
    <t>列数</t>
    <rPh sb="0" eb="2">
      <t>レツスウ</t>
    </rPh>
    <phoneticPr fontId="8"/>
  </si>
  <si>
    <t>段数</t>
    <rPh sb="0" eb="2">
      <t>ダンスウ</t>
    </rPh>
    <phoneticPr fontId="8"/>
  </si>
  <si>
    <t>割付</t>
    <rPh sb="0" eb="2">
      <t>ワリツケ</t>
    </rPh>
    <phoneticPr fontId="8"/>
  </si>
  <si>
    <t>下表の赤枠（黄色ハッチング）に対象のｱﾚｲ配置、列･段数等を入力してください。</t>
    <rPh sb="0" eb="2">
      <t>カヒョウ</t>
    </rPh>
    <rPh sb="3" eb="4">
      <t>アカ</t>
    </rPh>
    <rPh sb="4" eb="5">
      <t>ワク</t>
    </rPh>
    <rPh sb="6" eb="8">
      <t>キイロ</t>
    </rPh>
    <rPh sb="15" eb="17">
      <t>タイショウ</t>
    </rPh>
    <rPh sb="21" eb="23">
      <t>ハイチ</t>
    </rPh>
    <rPh sb="24" eb="25">
      <t>レツ</t>
    </rPh>
    <rPh sb="26" eb="28">
      <t>ダンスウ</t>
    </rPh>
    <rPh sb="28" eb="29">
      <t>ナド</t>
    </rPh>
    <rPh sb="30" eb="32">
      <t>ニュウリョク</t>
    </rPh>
    <phoneticPr fontId="8"/>
  </si>
  <si>
    <t>アレイ1枚に必要な金具数</t>
    <rPh sb="4" eb="5">
      <t>マイ</t>
    </rPh>
    <rPh sb="6" eb="8">
      <t>ヒツヨウ</t>
    </rPh>
    <rPh sb="9" eb="11">
      <t>カナグ</t>
    </rPh>
    <rPh sb="11" eb="12">
      <t>スウ</t>
    </rPh>
    <phoneticPr fontId="8"/>
  </si>
  <si>
    <t>←配置が②･③・④の場合は２列以上を入力</t>
    <rPh sb="1" eb="3">
      <t>ハイチ</t>
    </rPh>
    <rPh sb="10" eb="12">
      <t>バアイ</t>
    </rPh>
    <rPh sb="14" eb="15">
      <t>レツ</t>
    </rPh>
    <rPh sb="15" eb="17">
      <t>イジョウ</t>
    </rPh>
    <rPh sb="18" eb="20">
      <t>ニュウリョク</t>
    </rPh>
    <phoneticPr fontId="8"/>
  </si>
  <si>
    <r>
      <t>右図のような三角パネル（</t>
    </r>
    <r>
      <rPr>
        <sz val="9"/>
        <color theme="0" tint="-0.34998626667073579"/>
        <rFont val="MS UI Gothic"/>
        <family val="3"/>
        <charset val="128"/>
      </rPr>
      <t>▲</t>
    </r>
    <r>
      <rPr>
        <sz val="9"/>
        <color theme="1"/>
        <rFont val="MS UI Gothic"/>
        <family val="3"/>
        <charset val="128"/>
      </rPr>
      <t>）の使用は適用不可</t>
    </r>
    <rPh sb="0" eb="1">
      <t>ミギ</t>
    </rPh>
    <rPh sb="1" eb="2">
      <t>ズ</t>
    </rPh>
    <rPh sb="6" eb="8">
      <t>サンカク</t>
    </rPh>
    <rPh sb="15" eb="17">
      <t>シヨウ</t>
    </rPh>
    <rPh sb="18" eb="20">
      <t>テキヨウ</t>
    </rPh>
    <rPh sb="20" eb="22">
      <t>フカ</t>
    </rPh>
    <phoneticPr fontId="8"/>
  </si>
  <si>
    <t>←配置が①･②の場合は２段以上、③・④の場合は２段以上かつ列数以下を入力</t>
    <rPh sb="1" eb="3">
      <t>ハイチ</t>
    </rPh>
    <rPh sb="8" eb="10">
      <t>バアイ</t>
    </rPh>
    <rPh sb="12" eb="15">
      <t>ダンイジョウ</t>
    </rPh>
    <rPh sb="20" eb="22">
      <t>バアイ</t>
    </rPh>
    <rPh sb="24" eb="25">
      <t>ダン</t>
    </rPh>
    <rPh sb="25" eb="27">
      <t>イジョウ</t>
    </rPh>
    <rPh sb="29" eb="31">
      <t>レツスウ</t>
    </rPh>
    <rPh sb="31" eb="33">
      <t>イカ</t>
    </rPh>
    <rPh sb="34" eb="36">
      <t>ニュウリョク</t>
    </rPh>
    <phoneticPr fontId="8"/>
  </si>
  <si>
    <t>　　アレイ1枚に作用する風圧荷重Wa=Ca×Qp×Aa</t>
    <rPh sb="6" eb="7">
      <t>マイ</t>
    </rPh>
    <rPh sb="8" eb="10">
      <t>サヨウ</t>
    </rPh>
    <rPh sb="12" eb="13">
      <t>カゼ</t>
    </rPh>
    <rPh sb="14" eb="16">
      <t>カジュウ</t>
    </rPh>
    <phoneticPr fontId="8"/>
  </si>
  <si>
    <t xml:space="preserve"> アレイ平均地上高さＨ</t>
    <rPh sb="4" eb="6">
      <t>ヘイキン</t>
    </rPh>
    <rPh sb="6" eb="8">
      <t>チジョウ</t>
    </rPh>
    <rPh sb="8" eb="9">
      <t>タカ</t>
    </rPh>
    <phoneticPr fontId="8"/>
  </si>
  <si>
    <t xml:space="preserve"> 地表面粗度区分</t>
    <rPh sb="1" eb="4">
      <t>チヒョウメン</t>
    </rPh>
    <rPh sb="4" eb="5">
      <t>ソ</t>
    </rPh>
    <rPh sb="5" eb="6">
      <t>ド</t>
    </rPh>
    <rPh sb="6" eb="8">
      <t>クブン</t>
    </rPh>
    <phoneticPr fontId="8"/>
  </si>
  <si>
    <t>←リストから入力</t>
    <rPh sb="6" eb="8">
      <t>ニュウリョク</t>
    </rPh>
    <phoneticPr fontId="8"/>
  </si>
  <si>
    <t>　②階段形配置</t>
    <rPh sb="2" eb="4">
      <t>カイダン</t>
    </rPh>
    <rPh sb="4" eb="5">
      <t>カタチ</t>
    </rPh>
    <rPh sb="5" eb="7">
      <t>ハイチ</t>
    </rPh>
    <phoneticPr fontId="8"/>
  </si>
  <si>
    <t>　④逆三角形配置</t>
    <rPh sb="2" eb="3">
      <t>ギャク</t>
    </rPh>
    <rPh sb="3" eb="5">
      <t>サンカク</t>
    </rPh>
    <rPh sb="5" eb="6">
      <t>ガタ</t>
    </rPh>
    <rPh sb="6" eb="8">
      <t>ハイチ</t>
    </rPh>
    <phoneticPr fontId="8"/>
  </si>
  <si>
    <t>　③三角形配置</t>
    <rPh sb="2" eb="4">
      <t>サンカク</t>
    </rPh>
    <rPh sb="4" eb="5">
      <t>ガタ</t>
    </rPh>
    <rPh sb="5" eb="7">
      <t>ハイチ</t>
    </rPh>
    <phoneticPr fontId="8"/>
  </si>
  <si>
    <t>２）配置②、③、④において</t>
    <rPh sb="2" eb="4">
      <t>ハイチ</t>
    </rPh>
    <phoneticPr fontId="8"/>
  </si>
  <si>
    <t>2分割して求める。</t>
    <phoneticPr fontId="8"/>
  </si>
  <si>
    <t>１）右図のようなＬ形配置の場合</t>
    <rPh sb="2" eb="3">
      <t>ミギ</t>
    </rPh>
    <rPh sb="3" eb="4">
      <t>ズ</t>
    </rPh>
    <rPh sb="9" eb="10">
      <t>カタ</t>
    </rPh>
    <rPh sb="10" eb="12">
      <t>ハイチ</t>
    </rPh>
    <rPh sb="13" eb="15">
      <t>バアイ</t>
    </rPh>
    <phoneticPr fontId="8"/>
  </si>
  <si>
    <t>←｢有、無｣から選択</t>
    <rPh sb="2" eb="3">
      <t>アリ</t>
    </rPh>
    <rPh sb="4" eb="5">
      <t>ナシ</t>
    </rPh>
    <rPh sb="8" eb="10">
      <t>センタク</t>
    </rPh>
    <phoneticPr fontId="8"/>
  </si>
  <si>
    <t>【配置の種類】</t>
    <rPh sb="1" eb="3">
      <t>ハイチ</t>
    </rPh>
    <rPh sb="4" eb="6">
      <t>シュルイ</t>
    </rPh>
    <phoneticPr fontId="8"/>
  </si>
  <si>
    <t>※配置での注意点</t>
    <rPh sb="1" eb="3">
      <t>ハイチ</t>
    </rPh>
    <rPh sb="5" eb="8">
      <t>チュウイテン</t>
    </rPh>
    <phoneticPr fontId="8"/>
  </si>
  <si>
    <t>←下の【配置の種類】図①～④より選択</t>
    <rPh sb="1" eb="2">
      <t>シタ</t>
    </rPh>
    <rPh sb="4" eb="6">
      <t>ハイチ</t>
    </rPh>
    <rPh sb="7" eb="9">
      <t>シュルイ</t>
    </rPh>
    <rPh sb="10" eb="11">
      <t>ズ</t>
    </rPh>
    <rPh sb="16" eb="18">
      <t>センタク</t>
    </rPh>
    <phoneticPr fontId="8"/>
  </si>
  <si>
    <t>１.</t>
    <phoneticPr fontId="8"/>
  </si>
  <si>
    <t>２.各部材の拾い出し結果</t>
    <rPh sb="1" eb="2">
      <t>カク</t>
    </rPh>
    <rPh sb="2" eb="4">
      <t>ブザイ</t>
    </rPh>
    <rPh sb="5" eb="6">
      <t>ヒロ</t>
    </rPh>
    <rPh sb="7" eb="8">
      <t>ダ</t>
    </rPh>
    <rPh sb="9" eb="11">
      <t>ケッカ</t>
    </rPh>
    <phoneticPr fontId="8"/>
  </si>
  <si>
    <t>ＫＭＥＷ品名</t>
    <rPh sb="4" eb="6">
      <t>ヒンメイ</t>
    </rPh>
    <phoneticPr fontId="8"/>
  </si>
  <si>
    <t>有</t>
  </si>
  <si>
    <t>ＫＭＥＷ品番</t>
    <rPh sb="4" eb="6">
      <t>ヒンバン</t>
    </rPh>
    <phoneticPr fontId="8"/>
  </si>
  <si>
    <t>数量</t>
    <rPh sb="0" eb="2">
      <t>スウリョウ</t>
    </rPh>
    <phoneticPr fontId="8"/>
  </si>
  <si>
    <t>対象の太陽電池アレイの配置は以下の４つです。その他の配置には対応していません。</t>
    <rPh sb="0" eb="2">
      <t>タイショウ</t>
    </rPh>
    <rPh sb="3" eb="5">
      <t>タイヨウ</t>
    </rPh>
    <rPh sb="5" eb="7">
      <t>デンチ</t>
    </rPh>
    <rPh sb="11" eb="13">
      <t>ハイチ</t>
    </rPh>
    <rPh sb="14" eb="16">
      <t>イカ</t>
    </rPh>
    <rPh sb="24" eb="25">
      <t>タ</t>
    </rPh>
    <rPh sb="26" eb="28">
      <t>ハイチ</t>
    </rPh>
    <rPh sb="30" eb="32">
      <t>タイオウ</t>
    </rPh>
    <phoneticPr fontId="8"/>
  </si>
  <si>
    <t>※右図のようなＬ形配置の場合2分割して求める。</t>
    <rPh sb="1" eb="2">
      <t>ミギ</t>
    </rPh>
    <rPh sb="2" eb="3">
      <t>ズ</t>
    </rPh>
    <rPh sb="8" eb="9">
      <t>カタ</t>
    </rPh>
    <rPh sb="9" eb="11">
      <t>ハイチ</t>
    </rPh>
    <rPh sb="12" eb="14">
      <t>バアイ</t>
    </rPh>
    <phoneticPr fontId="8"/>
  </si>
  <si>
    <r>
      <t>※三角パネル（</t>
    </r>
    <r>
      <rPr>
        <sz val="10"/>
        <color theme="0" tint="-0.34998626667073579"/>
        <rFont val="MS UI Gothic"/>
        <family val="3"/>
        <charset val="128"/>
      </rPr>
      <t>▲</t>
    </r>
    <r>
      <rPr>
        <sz val="10"/>
        <color theme="1"/>
        <rFont val="MS UI Gothic"/>
        <family val="3"/>
        <charset val="128"/>
      </rPr>
      <t>）の使用は適用不可</t>
    </r>
    <rPh sb="1" eb="3">
      <t>サンカク</t>
    </rPh>
    <rPh sb="10" eb="12">
      <t>シヨウ</t>
    </rPh>
    <rPh sb="13" eb="15">
      <t>テキヨウ</t>
    </rPh>
    <rPh sb="15" eb="17">
      <t>フカ</t>
    </rPh>
    <phoneticPr fontId="8"/>
  </si>
  <si>
    <t>　・必要金具数が偶数の場合…割付不要、①を入力</t>
    <rPh sb="2" eb="4">
      <t>ヒツヨウ</t>
    </rPh>
    <rPh sb="4" eb="6">
      <t>カナグ</t>
    </rPh>
    <rPh sb="6" eb="7">
      <t>スウ</t>
    </rPh>
    <rPh sb="8" eb="10">
      <t>グウスウ</t>
    </rPh>
    <rPh sb="11" eb="13">
      <t>バアイ</t>
    </rPh>
    <rPh sb="14" eb="16">
      <t>ワリツケ</t>
    </rPh>
    <rPh sb="16" eb="18">
      <t>フヨウ</t>
    </rPh>
    <rPh sb="21" eb="23">
      <t>ニュウリョク</t>
    </rPh>
    <phoneticPr fontId="8"/>
  </si>
  <si>
    <t>⇒上・下端金具を多く割付ける…②　、　中間金具を多く割付ける…③　　を入力</t>
    <phoneticPr fontId="8"/>
  </si>
  <si>
    <t>　・必要金具数が奇数の場合</t>
    <rPh sb="2" eb="4">
      <t>ヒツヨウ</t>
    </rPh>
    <rPh sb="4" eb="6">
      <t>カナグ</t>
    </rPh>
    <rPh sb="6" eb="7">
      <t>スウ</t>
    </rPh>
    <rPh sb="8" eb="10">
      <t>キスウ</t>
    </rPh>
    <rPh sb="11" eb="13">
      <t>バアイ</t>
    </rPh>
    <phoneticPr fontId="8"/>
  </si>
  <si>
    <t>※必要金具数が奇数の場合、上下金具と中間金具の差は必ず１とする。</t>
    <rPh sb="1" eb="3">
      <t>ヒツヨウ</t>
    </rPh>
    <rPh sb="3" eb="5">
      <t>カナグ</t>
    </rPh>
    <rPh sb="5" eb="6">
      <t>スウ</t>
    </rPh>
    <rPh sb="7" eb="9">
      <t>キスウ</t>
    </rPh>
    <rPh sb="10" eb="12">
      <t>バアイ</t>
    </rPh>
    <rPh sb="13" eb="15">
      <t>ジョウゲ</t>
    </rPh>
    <rPh sb="15" eb="17">
      <t>カナグ</t>
    </rPh>
    <rPh sb="18" eb="20">
      <t>チュウカン</t>
    </rPh>
    <rPh sb="20" eb="22">
      <t>カナグ</t>
    </rPh>
    <rPh sb="23" eb="24">
      <t>サ</t>
    </rPh>
    <phoneticPr fontId="8"/>
  </si>
  <si>
    <t>[1と４]等は不可。</t>
    <rPh sb="5" eb="6">
      <t>ナド</t>
    </rPh>
    <rPh sb="7" eb="9">
      <t>フカ</t>
    </rPh>
    <phoneticPr fontId="8"/>
  </si>
  <si>
    <t>例：必要金具数５⇒[上下２、中間３]か[上下３、中間２]の組合せのみ。</t>
    <rPh sb="0" eb="1">
      <t>レイ</t>
    </rPh>
    <rPh sb="2" eb="4">
      <t>ヒツヨウ</t>
    </rPh>
    <rPh sb="4" eb="6">
      <t>カナグ</t>
    </rPh>
    <rPh sb="6" eb="7">
      <t>スウ</t>
    </rPh>
    <rPh sb="10" eb="12">
      <t>ジョウゲ</t>
    </rPh>
    <rPh sb="14" eb="16">
      <t>チュウカン</t>
    </rPh>
    <rPh sb="20" eb="22">
      <t>ジョウゲ</t>
    </rPh>
    <rPh sb="24" eb="26">
      <t>チュウカン</t>
    </rPh>
    <rPh sb="29" eb="31">
      <t>クミアワ</t>
    </rPh>
    <phoneticPr fontId="8"/>
  </si>
  <si>
    <t>←配置が②の場合は、必要金具数と割付から、下記より適合するものを選択</t>
    <rPh sb="1" eb="3">
      <t>ハイチ</t>
    </rPh>
    <rPh sb="6" eb="8">
      <t>バアイ</t>
    </rPh>
    <rPh sb="10" eb="12">
      <t>ヒツヨウ</t>
    </rPh>
    <rPh sb="12" eb="14">
      <t>カナグ</t>
    </rPh>
    <rPh sb="14" eb="15">
      <t>スウ</t>
    </rPh>
    <rPh sb="16" eb="18">
      <t>ワリツケ</t>
    </rPh>
    <rPh sb="21" eb="23">
      <t>カキ</t>
    </rPh>
    <rPh sb="25" eb="27">
      <t>テキゴウ</t>
    </rPh>
    <rPh sb="32" eb="34">
      <t>センタク</t>
    </rPh>
    <phoneticPr fontId="8"/>
  </si>
  <si>
    <t>②</t>
  </si>
  <si>
    <t>各区域の積雪量を表すパラメーター</t>
    <rPh sb="0" eb="3">
      <t>カククイキ</t>
    </rPh>
    <rPh sb="4" eb="6">
      <t>セキセツ</t>
    </rPh>
    <rPh sb="6" eb="7">
      <t>リョウ</t>
    </rPh>
    <rPh sb="8" eb="9">
      <t>アラワ</t>
    </rPh>
    <phoneticPr fontId="8"/>
  </si>
  <si>
    <t>番号</t>
    <rPh sb="0" eb="2">
      <t>バンゴウ</t>
    </rPh>
    <phoneticPr fontId="8"/>
  </si>
  <si>
    <t>区域</t>
    <rPh sb="0" eb="2">
      <t>クイキ</t>
    </rPh>
    <phoneticPr fontId="8"/>
  </si>
  <si>
    <t>α</t>
    <phoneticPr fontId="8"/>
  </si>
  <si>
    <t>β</t>
  </si>
  <si>
    <t>β</t>
    <phoneticPr fontId="8"/>
  </si>
  <si>
    <t>γ</t>
  </si>
  <si>
    <t>γ</t>
    <phoneticPr fontId="8"/>
  </si>
  <si>
    <t>Ｒ</t>
    <phoneticPr fontId="8"/>
  </si>
  <si>
    <t>(2)</t>
  </si>
  <si>
    <t>(3)</t>
  </si>
  <si>
    <t>(4)</t>
  </si>
  <si>
    <t>(5)</t>
  </si>
  <si>
    <t>(6)</t>
  </si>
  <si>
    <t>北海道のうち　 　
稚内市　 　天塩郡のうち天塩町､幌延町及び豊富町　 　宗谷郡　 　枝幸郡のうち浜頓別町及び中頓別町　 　礼文郡　 　利尻郡　 　</t>
  </si>
  <si>
    <t>北海道のうち　 　
中川郡のうち美深町､音威子府村及び中川町　 　苫前郡のうち羽幌町及び初山別村　 　天塩郡のうち遠別町　 　枝幸郡のうち枝幸町及び歌登町　 　</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</si>
  <si>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</si>
  <si>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</si>
  <si>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</si>
  <si>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</si>
  <si>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</si>
  <si>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</si>
  <si>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</si>
  <si>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</si>
  <si>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</si>
  <si>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</si>
  <si>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</si>
  <si>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</si>
  <si>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</si>
  <si>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</si>
  <si>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</si>
  <si>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</si>
  <si>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</si>
  <si>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</si>
  <si>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</si>
  <si>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</si>
  <si>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</si>
  <si>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</si>
  <si>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</si>
  <si>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</si>
  <si>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</si>
  <si>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</si>
  <si>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</si>
  <si>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</si>
  <si>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</si>
  <si>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</si>
  <si>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</si>
  <si>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</si>
  <si>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</si>
  <si>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</si>
  <si>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北海道（(１)から(９)までに掲げる区域を除く)</t>
    <phoneticPr fontId="8"/>
  </si>
  <si>
    <t>鹿児島県</t>
    <rPh sb="0" eb="4">
      <t>カゴシマケン</t>
    </rPh>
    <phoneticPr fontId="8"/>
  </si>
  <si>
    <t>北海道のうち　 　
釧路市　 　根室市　 　釧路郡　 　厚岸郡　 　川上郡のうち標茶町　 　阿寒郡　 　白糠郡のうち白糠町　 　野付郡　 　標津郡</t>
  </si>
  <si>
    <t>岩手県（(16)から(18)までに掲げる区域を除く)　 　
宮城県のうち　 　
古川市　 　加美郡　 　玉造郡　 　遠田郡　 　栗原郡　 　登米郡　 　桃生郡のうち桃生町　 　</t>
  </si>
  <si>
    <t>山形県のうち　 　
山形市　 　米沢市　 　寒河江市　 　上山市　 　長井市　 　天童市　 　東根市　 　南陽市　 　東村山郡　 　西村山郡のうち河北町　 　東置賜郡　 　西置賜郡のうち白鷹町</t>
  </si>
  <si>
    <t>福島県（(20)及び(22)に掲げる区域を除く)　 　</t>
  </si>
  <si>
    <t>山梨県　 　
長野県（(25)及び(26)に掲げる区域を除く)</t>
  </si>
  <si>
    <t>岐阜県（(24)から(26)までに掲げる区域を除く)　 　
新潟県のうち　 　
糸魚川市　 　西頸城郡のうち能生町及び青海町　 　
富山県　 　
福井県　 　
石川県</t>
  </si>
  <si>
    <t>京都府のうち　 　
舞鶴市　 　宮津市　 　与謝郡　 　中郡　 　竹野郡　 　熊野郡　 　
兵庫県のうち　 　
豊岡市　 　城崎郡　 　出石郡　 　美方郡　 　養父郡　 　</t>
  </si>
  <si>
    <t>三重県　 　
大阪府　 　
奈良県　 　
和歌山県　 　
滋賀県（(25)に掲げる区域を除く)　 　
京都府（(25)及び(31)に掲げる区域を除く)　 　
兵庫県（(25)及び(31)に掲げる区域を除く）</t>
  </si>
  <si>
    <t>岡山県（(33)に掲げる区域を除く）　 　
広島県（(33)に掲げる区域を除く）　 　
山口県（(33)に掲げる区域を除く）　 　</t>
  </si>
  <si>
    <t>徳島県　 　
香川県　 　
愛媛県のうち　 　
今治市　 　新居浜市　 　西条市　 　川之江市　 　伊予三島市　 　東予市　 　宇摩郡　 　周桑郡　 　越智郡　 　上浮穴郡のうち面河村</t>
  </si>
  <si>
    <t>　 　高知県（(37)に掲げる区域を除く）</t>
  </si>
  <si>
    <t>福岡県　 　
佐賀県　 　
長崎県　 　
熊本県　 　
大分県のうち　 　
中津市　 　日田市　 　豊後高田市　 　宇佐市　 　西国東郡のうち真玉町及び香々地町　 　日田郡　 　下毛郡</t>
  </si>
  <si>
    <t>大分県（(38)に掲げる区域を除く）　 　
宮崎県　 　</t>
  </si>
  <si>
    <t>北海道のうち　 　
旭川市　 　夕張市　 　芦別市　 　士別市　 　名寄市　 　千歳市　 　富良野市　 　虻田郡のうち真狩村及び留寿都村　 　夕張郡のうち由仁町及び栗山町　 　上川郡のうち鷹栖町､東神楽町､当麻町､比布町､愛別町､上川町､東川町､美瑛町､和寒町､剣淵町､朝日町､風連町､下
川町及び新得町　 　空知郡のうち上富良野町､中富良野町及び南富
良野町　 　勇払郡のうち占冠村､追分町及び穂別町　 　沙流郡のうち
日高町及び平取町　 　有珠郡のうち大滝村　 　</t>
  </si>
  <si>
    <t>北海道のうち　 　
札幌市　 　小樽市　 　岩見沢市　 　留萌市　 　美唄市　 　江別市　 　赤平市　 　三笠市　 　滝川市　 　砂川市　 　歌志内市　 　深川市　 　恵庭市　 　北広島市　 　石狩市　 　石狩郡　 　厚田郡　 　浜益郡　 　虻田郡のうち喜茂別町､京極町及び倶知安町　 　岩内郡のうち共和町　 　古宇郡　 　積丹郡　 　古平郡　 　余市郡　 　空知郡のうち北村､栗沢町､南幌町､奈井江町及び上砂川町　 　夕張郡のうち長沼町　 　樺戸郡　 　雨竜郡　 　増毛郡　 　留萌郡　 　苫前郡のうち苫前町</t>
  </si>
  <si>
    <t>北海道のうち　 　
紋別市　 　常呂郡のうち佐呂間町　 　紋別郡のうち遠軽町､上湧別
町､湧別町､滝上町､興部町､西興部村及び雄武町　 　</t>
  </si>
  <si>
    <t>北海道のうち　 　
帯広市　 　河東郡のうち音更町､士幌町及び鹿追町　 　上川郡のうち清水町　 　河西郡広尾郡　 　中川郡のうち幕別町､池田町及び豊頃町　 　十勝郡　 　白糠郡のうち音別町　 　</t>
  </si>
  <si>
    <t>北海道のうち　 　
函館市　 　室蘭市　 　苫小牧市　 　登別市　 　伊達市　 　上磯郡のうち上磯町　 　亀田郡　 　茅部郡　 　山越郡　 　虻田郡のうち豊浦町､虻田町及び洞爺村　 　有珠郡のうち壮瞥町　 　白老郡　 　勇払郡のうち早来町､厚真町及び鵡川町　 　沙流郡のうち門別町　 　新冠郡　 　静内郡　 　三石郡　 　浦河郡　 　様似郡　 　幌泉郡　 　</t>
  </si>
  <si>
    <t>青森県のうち　 　
青森市　 　むつ市　 　東津軽郡のうち平内町､蟹田町､今別町､蓬田村及び平舘村　 　上北郡のうち横浜町　 　下北郡　 　</t>
  </si>
  <si>
    <t>青森県のうち　 　
弘前市　 　黒石市　 　五所川原市　 　東津軽郡のうち三厩村西津軽郡のうち鯵ヶ沢町､木造町､深浦町､森田村､柏村､稲垣村及び車力村　 　中津軽郡のうち岩木町　 　南津軽郡のうち藤崎町､尾上町､浪岡町､常盤村及び田舎館村　 　北津軽郡　 　</t>
  </si>
  <si>
    <t>青森県のうち　 　
八戸市　 　十和田市　 　三沢市　 　上北郡のうち野辺地町､七戸町､百石町､十和田湖町､六戸町､上北町､東北町､天間林村､下田町及び六ヶ所村　 　三戸郡　 　</t>
  </si>
  <si>
    <t>青森県((11)から(13)までに掲げる区域を除く)　 　
秋田県のうち　 　
能代市　 　大館市　 　鹿角市　 　鹿角郡　 　北秋田郡　 　山本郡のうち二ツ井町､八森町､藤里町及び峰浜村</t>
  </si>
  <si>
    <t>秋田県のうち　 　
秋田市　 　本荘市　 　男鹿市　 　山本郡のうち琴丘町､山本町及び八竜町　 　南秋田郡　 　河辺郡のうち雄和町　 　由利郡のうち仁賀保町､金浦町､象潟町､岩城町､由利町､西目町及び大内町　 　
山形県のうち　 　
鶴岡市　 　酒田市　 　東田川郡　 　西田川郡　 　飽海郡</t>
    <rPh sb="144" eb="145">
      <t>ウミ</t>
    </rPh>
    <rPh sb="145" eb="146">
      <t>グン</t>
    </rPh>
    <phoneticPr fontId="8"/>
  </si>
  <si>
    <t>岩手県のうち　 　
和賀郡のうち湯田町及び沢内村　 　
秋田県（(14)及び(15)に掲げる区域を除く)　 　
山形県のうち　 　
新庄市　 　村山市　 　尾花沢市　 　西村山郡のうち西川町､朝日町及び大江町　 　北村山郡　 　最上郡</t>
  </si>
  <si>
    <t>岩手県のうち　 　
宮古市　 　久慈市　 　釜石市　 　気仙郡のうち三陸町　 　上閉伊郡のうち大槌町　 　下閉伊郡のうち田老町､山田町､田野畑村及び普代村　 　九戸郡のうち種市町及び野田村</t>
  </si>
  <si>
    <t>山形県（(15)､(16)及び(21)に掲げる区域を除く)　 　
福島県のうち　 　
南会津郡のうち只見町　 　耶麻郡のうち熱塩加納村､山都町､西会津町及び高郷村　 　大沼郡のうち三島町及び金山町　 　
新潟県のうち　 　
東蒲原郡のうち津川町､鹿瀬町及び上川村</t>
  </si>
  <si>
    <t>茨城県（(20)に掲げる区域を除く)　 　
栃木県　 　
群馬県（(25)及び(26)に掲げる区域を除く)　 　
埼玉県　 　
千葉県　 　
東京都　 　
神奈川県　 　
静岡県　 　
愛知県　 　
岐阜県のうち　 　
多治見市　 　関市　 　中津川市　 　瑞浪市　 　羽島市　 　恵那市　 　美濃加茂市　 　土岐市　 　各務原市　 　可児市　 　羽島郡　 　海津郡　 　安八郡のうち輪之内町､安八町及び墨俣町　 　加茂郡のうち坂祝町､富加町､川辺町､七宗町及び八百津町　 　可児郡　 　土岐郡　 　恵那郡のうち岩村町､山岡町､明智町､串原村及び上矢作町</t>
  </si>
  <si>
    <t>群馬県のうち　 　
利根郡のうち水上町　 　
長野県のうち　 　
大町市　 　飯山市　 　北安曇郡のうち美麻村､白馬村及び小谷村　 　下高井郡のうち木島平村及び野沢温泉村　 　上水内郡のうち豊野町､信濃町､牟礼村､三水村､戸隠村､鬼無里村､小川村及び中条村　 　下水内郡　 　
岐阜県のうち　 　
岐阜市　 　大垣市　 　美濃市　 　養老郡　 　不破郡　 　安八郡のうち神戸町　 　揖斐郡　 　本巣郡　 　山県郡　 　武儀郡のうち洞戸村､板取村及び武芸川町　 　郡上郡　 　大野郡のうち清見村､荘川村及び宮村　 　吉城郡　 　
滋賀県のうち　 　
大津市　 　彦根市　 　長浜市　 　近江八幡市　 　八日市市　 　草津市　 　守山市　 　滋賀郡　 　栗太郡　 　野洲郡　 　蒲生郡のうち安土町及び竜王町　 　神崎郡のうち五個荘町及び能登川町　 　愛知郡　 　犬上郡　 　坂田郡　 　東浅井郡　 　伊香郡　 　高島郡　 　
京都府のうち　 　
福知山市　 　綾部市　 　北桑田郡のうち美山町　 　船井郡のうち和知町　 　天田郡のうち夜久野町　 　加佐郡　 　
兵庫県のうち　 　
朝来郡のうち和田山町及び山東町</t>
  </si>
  <si>
    <t>群馬県のうち　 　
沼田市　 　吾妻郡のうち中之条町､草津町､六合村及び高山村　 　利根郡のうち白沢村､利根村､片品村､川場村､月夜野町､新治村及び昭和村　 　
長野県のうち　 　
長野市　 　中野市　 　更埴市　 　木曽郡　 　東筑摩郡　 　南安曇郡　 　北安曇郡のうち池田町､松川村及び八坂村　 　更級郡　 　埴科郡　 　上高井郡　 　下高井郡のうち山ノ内町　 　上水内郡のうち信州新町　 　
岐阜県のうち　 　
高山市　 　武儀郡のうち武儀町及び上之保村　 　加茂郡のうち白川町及び東白川村　 　恵那郡のうち坂下町､川上村､加子母村､付知町､福岡町及び蛭川村　 　益田郡　 　大野郡のうち丹生川村､久々野町､朝日村及び高根村</t>
  </si>
  <si>
    <t>新潟県のうち　 　
三条市　 　新発田市　 　小千谷市　 　加茂市　 　十日町市　 　見附市　 　栃尾市　 　五泉市　 　北蒲原郡のうち安田町､笹神村､豊浦町及び黒川村　 　中蒲原郡のうち村松町　 　南蒲原郡のうち田上町､下田村及び栄町　 　東蒲原郡のうち　 　三川村　 　古志郡　 　北魚沼郡　 　南魚沼郡　 　中魚沼郡　 　岩船郡のうち関川村　 　</t>
  </si>
  <si>
    <t>新潟県（(22)､(28)及び(29)に掲げる区域を除く)　 　</t>
  </si>
  <si>
    <t>鳥取県　 　
島根県　 　
岡山県のうち　 　
阿哲郡のうち大佐町､神郷町及び哲西町　 　真庭郡　 　苫田郡　 　
広島県のうち　 　
三次市　 　庄原市　 　佐伯郡のうち吉和村　 　山県郡　 　高田郡　 　双三郡のうち君田村､布野村､作木村及び三良坂町　 　比婆郡　 　
山口県のうち　 　
萩市　 　長門市　 　豊浦郡のうち豊北町　 　美祢郡　 　大津郡　 　阿武郡</t>
  </si>
  <si>
    <t>愛媛県（(35)に掲げる区域を除く）　 　
高知県のうち　 　
中村市　 　宿毛市　 　土佐清水市　 　吾川郡のうち吾川村　 　高岡郡のうち中土佐町､窪川町､梼原町､大野見村､東津野村､葉山村及び仁淀村　 　幡多郡　 　</t>
  </si>
  <si>
    <t>北海道のうち　 　
松前郡　 　上磯郡のうち知内町及び木古内町　 　檜山郡　 　爾志郡
久遠郡　 　奥尻郡　 　瀬棚郡　 　島牧郡　 　寿都郡　 　磯谷郡　 　虻田郡のうちニセコ町　 　岩内郡のうち岩内町</t>
    <phoneticPr fontId="8"/>
  </si>
  <si>
    <t>岩手県のうち　 　
大船渡市　 　遠野市　 　陸前高田市　 　岩手郡のうち葛巻町　 　気仙郡のうち住田町　 　下閉伊郡のうち岩泉町､新里村及び川井村　 　九戸郡のうち軽米町､山形村､大野村及び九戸村　 　
宮城県のうち　 　
石巻市　 　気仙沼市　 　桃生郡のうち河北町､雄勝町及び北上町　 　牡鹿郡　 　本吉郡</t>
    <phoneticPr fontId="8"/>
  </si>
  <si>
    <t>宮城県（(18)及び(19)に掲げる区域を除く)　 　
福島県のうち　 　
福島市　 　郡山市　 　いわき市　 　白河市　 　原町市　 　須賀川市　 　相馬市　 　二本松市　 　伊達郡　 　安達郡　 　岩瀬郡　 　西白河郡　 　東白川郡　 　石川郡　 　田村郡　 　双葉郡　 　相馬郡　 　
茨城県のうち　 　
日立市　 　常陸太田市　 　高萩市　 　北茨城市　 　東茨城郡のうち御前山村　 　那珂郡のうち大宮町､山方町､美和村及び緒川村　 　久慈郡　 　多賀郡</t>
    <phoneticPr fontId="8"/>
  </si>
  <si>
    <t>注1　本表は平成12年建設省告示第1455号で定められたものです。</t>
    <rPh sb="0" eb="1">
      <t>チュウ</t>
    </rPh>
    <rPh sb="3" eb="4">
      <t>ホン</t>
    </rPh>
    <rPh sb="4" eb="5">
      <t>ヒョウ</t>
    </rPh>
    <rPh sb="6" eb="8">
      <t>ヘイセイ</t>
    </rPh>
    <rPh sb="10" eb="11">
      <t>ネン</t>
    </rPh>
    <rPh sb="11" eb="14">
      <t>ケンセツショウ</t>
    </rPh>
    <rPh sb="14" eb="16">
      <t>コクジ</t>
    </rPh>
    <rPh sb="16" eb="17">
      <t>ダイ</t>
    </rPh>
    <rPh sb="21" eb="22">
      <t>ゴウ</t>
    </rPh>
    <rPh sb="23" eb="24">
      <t>サダ</t>
    </rPh>
    <phoneticPr fontId="8"/>
  </si>
  <si>
    <t>注2　告示の日（平成12年5月31日）以降に、市町村合併により名称の変更等があった場合、変更前の区域の値を用います。</t>
    <rPh sb="0" eb="1">
      <t>チュウ</t>
    </rPh>
    <rPh sb="3" eb="5">
      <t>コクジ</t>
    </rPh>
    <rPh sb="6" eb="7">
      <t>ヒ</t>
    </rPh>
    <rPh sb="8" eb="10">
      <t>ヘイセイ</t>
    </rPh>
    <rPh sb="12" eb="13">
      <t>ネン</t>
    </rPh>
    <rPh sb="14" eb="15">
      <t>ガツ</t>
    </rPh>
    <rPh sb="17" eb="18">
      <t>ニチ</t>
    </rPh>
    <rPh sb="19" eb="21">
      <t>イコウ</t>
    </rPh>
    <rPh sb="23" eb="26">
      <t>シチョウソン</t>
    </rPh>
    <rPh sb="26" eb="28">
      <t>ガッペイ</t>
    </rPh>
    <rPh sb="31" eb="33">
      <t>メイショウ</t>
    </rPh>
    <rPh sb="34" eb="37">
      <t>ヘンコウナド</t>
    </rPh>
    <rPh sb="41" eb="43">
      <t>バアイ</t>
    </rPh>
    <rPh sb="44" eb="46">
      <t>ヘンコウ</t>
    </rPh>
    <rPh sb="46" eb="47">
      <t>マエ</t>
    </rPh>
    <rPh sb="48" eb="50">
      <t>クイキ</t>
    </rPh>
    <rPh sb="51" eb="52">
      <t>アタイ</t>
    </rPh>
    <rPh sb="53" eb="54">
      <t>モチ</t>
    </rPh>
    <phoneticPr fontId="8"/>
  </si>
  <si>
    <t>注3　平成12年建設省告示1455号に従い特定行政庁が規則で定める値がある場合は、その値を用います。</t>
    <rPh sb="0" eb="1">
      <t>チュウ</t>
    </rPh>
    <rPh sb="3" eb="5">
      <t>ヘイセイ</t>
    </rPh>
    <rPh sb="7" eb="8">
      <t>ネン</t>
    </rPh>
    <rPh sb="8" eb="13">
      <t>ケンセツショウコクジ</t>
    </rPh>
    <rPh sb="17" eb="18">
      <t>ゴウ</t>
    </rPh>
    <rPh sb="19" eb="20">
      <t>シタガ</t>
    </rPh>
    <rPh sb="21" eb="23">
      <t>トクテイ</t>
    </rPh>
    <rPh sb="23" eb="26">
      <t>ギョウセイチョウ</t>
    </rPh>
    <rPh sb="27" eb="29">
      <t>キソク</t>
    </rPh>
    <rPh sb="30" eb="31">
      <t>サダ</t>
    </rPh>
    <rPh sb="33" eb="34">
      <t>アタイ</t>
    </rPh>
    <rPh sb="37" eb="39">
      <t>バアイ</t>
    </rPh>
    <rPh sb="43" eb="44">
      <t>アタイ</t>
    </rPh>
    <rPh sb="45" eb="46">
      <t>モチ</t>
    </rPh>
    <phoneticPr fontId="8"/>
  </si>
  <si>
    <t>風荷重関連</t>
    <rPh sb="0" eb="1">
      <t>カゼ</t>
    </rPh>
    <rPh sb="1" eb="3">
      <t>カジュウ</t>
    </rPh>
    <rPh sb="3" eb="5">
      <t>カンレン</t>
    </rPh>
    <phoneticPr fontId="8"/>
  </si>
  <si>
    <t>積雪荷重関連</t>
    <rPh sb="0" eb="2">
      <t>セキセツ</t>
    </rPh>
    <rPh sb="2" eb="4">
      <t>カジュウ</t>
    </rPh>
    <rPh sb="4" eb="6">
      <t>カンレン</t>
    </rPh>
    <phoneticPr fontId="8"/>
  </si>
  <si>
    <t>← ”ミリ”単位かつ半角数字で入力。</t>
    <rPh sb="6" eb="8">
      <t>タンイ</t>
    </rPh>
    <phoneticPr fontId="9"/>
  </si>
  <si>
    <t>← 半角数字で入力。</t>
    <phoneticPr fontId="8"/>
  </si>
  <si>
    <t>N/㎝・㎡</t>
  </si>
  <si>
    <t>N/㎝・㎡</t>
    <phoneticPr fontId="8"/>
  </si>
  <si>
    <t>ｍ</t>
    <phoneticPr fontId="8"/>
  </si>
  <si>
    <t>β</t>
    <phoneticPr fontId="8"/>
  </si>
  <si>
    <r>
      <t>下表の赤枠（黄色ハッチング）の各項目に必要事項を入力してください。</t>
    </r>
    <r>
      <rPr>
        <sz val="9.5"/>
        <rFont val="MS UI Gothic"/>
        <family val="3"/>
        <charset val="128"/>
      </rPr>
      <t>（下表には参考例を入力しています。）</t>
    </r>
    <rPh sb="0" eb="2">
      <t>カヒョウ</t>
    </rPh>
    <rPh sb="3" eb="4">
      <t>アカ</t>
    </rPh>
    <rPh sb="4" eb="5">
      <t>ワク</t>
    </rPh>
    <rPh sb="6" eb="8">
      <t>キイロ</t>
    </rPh>
    <rPh sb="15" eb="16">
      <t>カク</t>
    </rPh>
    <rPh sb="16" eb="18">
      <t>コウモク</t>
    </rPh>
    <rPh sb="19" eb="21">
      <t>ヒツヨウ</t>
    </rPh>
    <rPh sb="21" eb="23">
      <t>ジコウ</t>
    </rPh>
    <rPh sb="24" eb="26">
      <t>ニュウリョク</t>
    </rPh>
    <phoneticPr fontId="8"/>
  </si>
  <si>
    <t>設計用荷重の検討に必要な項目の入力表</t>
    <phoneticPr fontId="8"/>
  </si>
  <si>
    <t>　１．物件概要</t>
    <phoneticPr fontId="8"/>
  </si>
  <si>
    <t>各区域の積雪量を
表すパラメーター</t>
    <rPh sb="0" eb="3">
      <t>カククイキ</t>
    </rPh>
    <rPh sb="4" eb="6">
      <t>セキセツ</t>
    </rPh>
    <rPh sb="6" eb="7">
      <t>リョウ</t>
    </rPh>
    <rPh sb="9" eb="10">
      <t>アラワ</t>
    </rPh>
    <phoneticPr fontId="8"/>
  </si>
  <si>
    <t>使用する
太陽電池
ｱﾚｲ</t>
    <rPh sb="0" eb="2">
      <t>シヨウ</t>
    </rPh>
    <rPh sb="5" eb="7">
      <t>タイヨウ</t>
    </rPh>
    <rPh sb="7" eb="9">
      <t>デンチ</t>
    </rPh>
    <phoneticPr fontId="8"/>
  </si>
  <si>
    <t>← ケイミュー品の値を入力していますので、変更しないでください。</t>
    <rPh sb="7" eb="8">
      <t>ヒン</t>
    </rPh>
    <rPh sb="9" eb="10">
      <t>アタイ</t>
    </rPh>
    <rPh sb="11" eb="13">
      <t>ニュウリョク</t>
    </rPh>
    <rPh sb="21" eb="23">
      <t>ヘンコウ</t>
    </rPh>
    <phoneticPr fontId="8"/>
  </si>
  <si>
    <t>設計耐風
性能値</t>
    <rPh sb="0" eb="2">
      <t>セッケイ</t>
    </rPh>
    <rPh sb="2" eb="4">
      <t>タイフウ</t>
    </rPh>
    <rPh sb="5" eb="7">
      <t>セイノウ</t>
    </rPh>
    <rPh sb="7" eb="8">
      <t>アタイ</t>
    </rPh>
    <phoneticPr fontId="8"/>
  </si>
  <si>
    <t>設計耐積雪
荷重性能値</t>
    <rPh sb="0" eb="2">
      <t>セッケイ</t>
    </rPh>
    <rPh sb="2" eb="3">
      <t>タイ</t>
    </rPh>
    <rPh sb="3" eb="5">
      <t>セキセツ</t>
    </rPh>
    <rPh sb="6" eb="8">
      <t>カジュウ</t>
    </rPh>
    <rPh sb="8" eb="10">
      <t>セイノウ</t>
    </rPh>
    <rPh sb="10" eb="11">
      <t>チ</t>
    </rPh>
    <phoneticPr fontId="8"/>
  </si>
  <si>
    <t>屋根角度（θ）</t>
    <phoneticPr fontId="8"/>
  </si>
  <si>
    <t>（角度θ：</t>
    <rPh sb="1" eb="3">
      <t>カクド</t>
    </rPh>
    <phoneticPr fontId="8"/>
  </si>
  <si>
    <t>　　アレイ1枚に作用する積雪荷重Sp=Cｓ×P×Zs×As×100</t>
    <rPh sb="6" eb="7">
      <t>マイ</t>
    </rPh>
    <rPh sb="8" eb="10">
      <t>サヨウ</t>
    </rPh>
    <rPh sb="12" eb="14">
      <t>セキセツ</t>
    </rPh>
    <rPh sb="14" eb="16">
      <t>カジュウ</t>
    </rPh>
    <phoneticPr fontId="8"/>
  </si>
  <si>
    <t>P：雪の平均単位荷重　⇒</t>
    <rPh sb="2" eb="3">
      <t>ユキ</t>
    </rPh>
    <rPh sb="4" eb="6">
      <t>ヘイキン</t>
    </rPh>
    <rPh sb="6" eb="8">
      <t>タンイ</t>
    </rPh>
    <rPh sb="8" eb="10">
      <t>カジュウ</t>
    </rPh>
    <phoneticPr fontId="8"/>
  </si>
  <si>
    <t>Cs：勾配係数　</t>
    <rPh sb="3" eb="5">
      <t>コウバイ</t>
    </rPh>
    <rPh sb="5" eb="7">
      <t>ケイスウ</t>
    </rPh>
    <phoneticPr fontId="8"/>
  </si>
  <si>
    <t>Zs：地上垂直積雪量　⇒</t>
    <rPh sb="3" eb="5">
      <t>チジョウ</t>
    </rPh>
    <rPh sb="5" eb="7">
      <t>スイチョク</t>
    </rPh>
    <rPh sb="7" eb="9">
      <t>セキセツ</t>
    </rPh>
    <rPh sb="9" eb="10">
      <t>リョウ</t>
    </rPh>
    <phoneticPr fontId="8"/>
  </si>
  <si>
    <t>※アレイ面の積雪滑落を保証できる場合、【Cs＝√{cos(1.5θ)}　(0＜θ≦60)、Cs＝0　(θ＞60)】で算出し直接入力可。</t>
    <rPh sb="4" eb="5">
      <t>メン</t>
    </rPh>
    <rPh sb="6" eb="8">
      <t>セキセツ</t>
    </rPh>
    <rPh sb="8" eb="10">
      <t>カツラク</t>
    </rPh>
    <rPh sb="11" eb="13">
      <t>ホショウ</t>
    </rPh>
    <rPh sb="16" eb="18">
      <t>バアイ</t>
    </rPh>
    <rPh sb="58" eb="60">
      <t>サンシュツ</t>
    </rPh>
    <rPh sb="61" eb="63">
      <t>チョクセツ</t>
    </rPh>
    <rPh sb="63" eb="65">
      <t>ニュウリョク</t>
    </rPh>
    <rPh sb="65" eb="66">
      <t>カ</t>
    </rPh>
    <phoneticPr fontId="8"/>
  </si>
  <si>
    <t>(N/㎝･㎡)</t>
    <phoneticPr fontId="8"/>
  </si>
  <si>
    <t>（ｍ）</t>
    <phoneticPr fontId="8"/>
  </si>
  <si>
    <t>⇒⇒⇒</t>
    <phoneticPr fontId="8"/>
  </si>
  <si>
    <t>※定められた値がない場合、「地上垂直積雪量が1ｍ未満では20N/㎝･㎡、１ｍ以上では30N/㎝･㎡」が自動入力される。</t>
    <rPh sb="1" eb="2">
      <t>サダ</t>
    </rPh>
    <rPh sb="6" eb="7">
      <t>アタイ</t>
    </rPh>
    <rPh sb="10" eb="12">
      <t>バアイ</t>
    </rPh>
    <rPh sb="14" eb="16">
      <t>チジョウ</t>
    </rPh>
    <rPh sb="16" eb="18">
      <t>スイチョク</t>
    </rPh>
    <rPh sb="18" eb="20">
      <t>セキセツ</t>
    </rPh>
    <rPh sb="20" eb="21">
      <t>リョウ</t>
    </rPh>
    <rPh sb="24" eb="26">
      <t>ミマン</t>
    </rPh>
    <rPh sb="38" eb="40">
      <t>イジョウ</t>
    </rPh>
    <rPh sb="51" eb="53">
      <t>ジドウ</t>
    </rPh>
    <rPh sb="53" eb="55">
      <t>ニュウリョク</t>
    </rPh>
    <phoneticPr fontId="8"/>
  </si>
  <si>
    <t>← 半角数字で入力。　※βが負の場合、安全側をとり"0"としてよい。</t>
    <rPh sb="14" eb="15">
      <t>フ</t>
    </rPh>
    <rPh sb="16" eb="18">
      <t>バアイ</t>
    </rPh>
    <rPh sb="19" eb="21">
      <t>アンゼン</t>
    </rPh>
    <rPh sb="21" eb="22">
      <t>ガワ</t>
    </rPh>
    <phoneticPr fontId="8"/>
  </si>
  <si>
    <t>雪の平均単位荷重：Ｐ</t>
    <rPh sb="0" eb="1">
      <t>ユキ</t>
    </rPh>
    <rPh sb="2" eb="4">
      <t>ヘイキン</t>
    </rPh>
    <rPh sb="4" eb="6">
      <t>タンイ</t>
    </rPh>
    <rPh sb="6" eb="8">
      <t>カジュウ</t>
    </rPh>
    <phoneticPr fontId="8"/>
  </si>
  <si>
    <t>地上垂直積雪量：Ｚs</t>
    <rPh sb="0" eb="2">
      <t>チジョウ</t>
    </rPh>
    <rPh sb="2" eb="4">
      <t>スイチョク</t>
    </rPh>
    <rPh sb="4" eb="6">
      <t>セキセツ</t>
    </rPh>
    <rPh sb="6" eb="7">
      <t>リョウ</t>
    </rPh>
    <phoneticPr fontId="8"/>
  </si>
  <si>
    <t>区域の標準的な標高：Ls</t>
    <rPh sb="0" eb="2">
      <t>クイキ</t>
    </rPh>
    <rPh sb="3" eb="6">
      <t>ヒョウジュンテキ</t>
    </rPh>
    <rPh sb="7" eb="9">
      <t>ヒョウコウ</t>
    </rPh>
    <phoneticPr fontId="8"/>
  </si>
  <si>
    <t>区域の標準的な海率：ｒs</t>
    <rPh sb="0" eb="2">
      <t>クイキ</t>
    </rPh>
    <rPh sb="3" eb="6">
      <t>ヒョウジュンテキ</t>
    </rPh>
    <rPh sb="7" eb="8">
      <t>ウミ</t>
    </rPh>
    <rPh sb="8" eb="9">
      <t>リツ</t>
    </rPh>
    <phoneticPr fontId="8"/>
  </si>
  <si>
    <t>区域の標準的な標高(Ｌs)</t>
    <rPh sb="0" eb="2">
      <t>クイキ</t>
    </rPh>
    <rPh sb="3" eb="6">
      <t>ヒョウジュンテキ</t>
    </rPh>
    <rPh sb="7" eb="9">
      <t>ヒョウコウ</t>
    </rPh>
    <phoneticPr fontId="8"/>
  </si>
  <si>
    <t>区域の標準的な海率(ｒs)</t>
    <rPh sb="0" eb="2">
      <t>クイキ</t>
    </rPh>
    <rPh sb="3" eb="6">
      <t>ヒョウジュンテキ</t>
    </rPh>
    <rPh sb="7" eb="8">
      <t>ウミ</t>
    </rPh>
    <rPh sb="8" eb="9">
      <t>リツ</t>
    </rPh>
    <phoneticPr fontId="8"/>
  </si>
  <si>
    <t>雪の平均単位荷重（Ｐ）</t>
    <rPh sb="0" eb="1">
      <t>ユキ</t>
    </rPh>
    <rPh sb="2" eb="4">
      <t>ヘイキン</t>
    </rPh>
    <rPh sb="4" eb="6">
      <t>タンイ</t>
    </rPh>
    <rPh sb="6" eb="8">
      <t>カジュウ</t>
    </rPh>
    <phoneticPr fontId="8"/>
  </si>
  <si>
    <t>地上垂直積雪量（Ｚｓ）</t>
    <rPh sb="0" eb="2">
      <t>チジョウ</t>
    </rPh>
    <rPh sb="2" eb="4">
      <t>スイチョク</t>
    </rPh>
    <rPh sb="4" eb="6">
      <t>セキセツ</t>
    </rPh>
    <rPh sb="6" eb="7">
      <t>リョウ</t>
    </rPh>
    <phoneticPr fontId="8"/>
  </si>
  <si>
    <t>Zs＝α×Ｌs＋β×rs＋γ　⇒</t>
    <phoneticPr fontId="8"/>
  </si>
  <si>
    <t>Ａｓ：アレイ面の水平投影面積＝アレイ面の面積×ＣＯＳ（勾配角度）　⇒</t>
    <rPh sb="6" eb="7">
      <t>メン</t>
    </rPh>
    <rPh sb="8" eb="10">
      <t>スイヘイ</t>
    </rPh>
    <rPh sb="10" eb="12">
      <t>トウエイ</t>
    </rPh>
    <rPh sb="12" eb="14">
      <t>メンセキ</t>
    </rPh>
    <rPh sb="18" eb="19">
      <t>メン</t>
    </rPh>
    <rPh sb="20" eb="22">
      <t>メンセキ</t>
    </rPh>
    <rPh sb="27" eb="29">
      <t>コウバイ</t>
    </rPh>
    <rPh sb="29" eb="31">
      <t>カクド</t>
    </rPh>
    <phoneticPr fontId="8"/>
  </si>
  <si>
    <t>（㎡）</t>
    <phoneticPr fontId="8"/>
  </si>
  <si>
    <t>※上記の入力値以上の値とする場合、欄に直接入力可。</t>
    <rPh sb="1" eb="3">
      <t>ジョウキ</t>
    </rPh>
    <rPh sb="4" eb="6">
      <t>ニュウリョク</t>
    </rPh>
    <rPh sb="6" eb="7">
      <t>アタイ</t>
    </rPh>
    <rPh sb="7" eb="9">
      <t>イジョウ</t>
    </rPh>
    <rPh sb="10" eb="11">
      <t>アタイ</t>
    </rPh>
    <rPh sb="14" eb="16">
      <t>バアイ</t>
    </rPh>
    <rPh sb="17" eb="18">
      <t>ラン</t>
    </rPh>
    <rPh sb="19" eb="21">
      <t>チョクセツ</t>
    </rPh>
    <rPh sb="21" eb="23">
      <t>ニュウリョク</t>
    </rPh>
    <rPh sb="23" eb="24">
      <t>カ</t>
    </rPh>
    <phoneticPr fontId="8"/>
  </si>
  <si>
    <t>Ｇｆ＝</t>
    <phoneticPr fontId="8"/>
  </si>
  <si>
    <t>・1枚に必要な金具数は「2.荷重検討･出力｣の結果から自動入力されます。</t>
    <rPh sb="2" eb="3">
      <t>マイ</t>
    </rPh>
    <rPh sb="4" eb="6">
      <t>ヒツヨウ</t>
    </rPh>
    <rPh sb="7" eb="9">
      <t>カナグ</t>
    </rPh>
    <rPh sb="9" eb="10">
      <t>スウ</t>
    </rPh>
    <rPh sb="14" eb="16">
      <t>カジュウ</t>
    </rPh>
    <rPh sb="16" eb="18">
      <t>ケントウ</t>
    </rPh>
    <rPh sb="19" eb="21">
      <t>シュツリョク</t>
    </rPh>
    <rPh sb="23" eb="25">
      <t>ケッカ</t>
    </rPh>
    <rPh sb="27" eb="29">
      <t>ジドウ</t>
    </rPh>
    <rPh sb="29" eb="31">
      <t>ニュウリョク</t>
    </rPh>
    <phoneticPr fontId="8"/>
  </si>
  <si>
    <t>※荷重検討を行わず別途個数を用いる場合は直接入力してください。</t>
    <rPh sb="1" eb="3">
      <t>カジュウ</t>
    </rPh>
    <rPh sb="3" eb="5">
      <t>ケントウ</t>
    </rPh>
    <rPh sb="6" eb="7">
      <t>オコナ</t>
    </rPh>
    <rPh sb="9" eb="11">
      <t>ベット</t>
    </rPh>
    <rPh sb="11" eb="13">
      <t>コスウ</t>
    </rPh>
    <rPh sb="14" eb="15">
      <t>モチ</t>
    </rPh>
    <rPh sb="17" eb="19">
      <t>バアイ</t>
    </rPh>
    <rPh sb="20" eb="22">
      <t>チョクセツ</t>
    </rPh>
    <rPh sb="22" eb="24">
      <t>ニュウリョク</t>
    </rPh>
    <phoneticPr fontId="8"/>
  </si>
  <si>
    <t>必要事項の入力は、「1.荷重検討･入力」､｢2.荷重検討･出力｣､｢3.支持金具個数算出｣の記載手順に従ってください。</t>
    <rPh sb="0" eb="2">
      <t>ヒツヨウ</t>
    </rPh>
    <rPh sb="2" eb="4">
      <t>ジコウ</t>
    </rPh>
    <rPh sb="5" eb="7">
      <t>ニュウリョク</t>
    </rPh>
    <rPh sb="12" eb="14">
      <t>カジュウ</t>
    </rPh>
    <rPh sb="14" eb="16">
      <t>ケントウ</t>
    </rPh>
    <rPh sb="17" eb="19">
      <t>ニュウリョク</t>
    </rPh>
    <rPh sb="24" eb="26">
      <t>カジュウ</t>
    </rPh>
    <rPh sb="26" eb="28">
      <t>ケントウ</t>
    </rPh>
    <rPh sb="29" eb="31">
      <t>シュツリョク</t>
    </rPh>
    <rPh sb="36" eb="38">
      <t>シジ</t>
    </rPh>
    <rPh sb="38" eb="40">
      <t>カナグ</t>
    </rPh>
    <rPh sb="40" eb="42">
      <t>コスウ</t>
    </rPh>
    <rPh sb="42" eb="44">
      <t>サンシュツ</t>
    </rPh>
    <rPh sb="46" eb="48">
      <t>キサイ</t>
    </rPh>
    <rPh sb="48" eb="50">
      <t>テジュン</t>
    </rPh>
    <rPh sb="51" eb="52">
      <t>シタガ</t>
    </rPh>
    <phoneticPr fontId="8"/>
  </si>
  <si>
    <t>ワークシート「参照1～4」は｢JIS C 8955/表2、4(出典：建設省告示第1454号および第1455号（平成12年5月31日）」に</t>
    <rPh sb="7" eb="9">
      <t>サンショウ</t>
    </rPh>
    <rPh sb="26" eb="27">
      <t>ヒョウ</t>
    </rPh>
    <rPh sb="31" eb="33">
      <t>シュッテン</t>
    </rPh>
    <rPh sb="39" eb="40">
      <t>ダイ</t>
    </rPh>
    <rPh sb="48" eb="49">
      <t>ダイ</t>
    </rPh>
    <rPh sb="53" eb="54">
      <t>ゴウ</t>
    </rPh>
    <rPh sb="55" eb="57">
      <t>ヘイセイ</t>
    </rPh>
    <rPh sb="59" eb="60">
      <t>ネン</t>
    </rPh>
    <rPh sb="61" eb="62">
      <t>ガツ</t>
    </rPh>
    <rPh sb="64" eb="65">
      <t>ニチ</t>
    </rPh>
    <phoneticPr fontId="8"/>
  </si>
  <si>
    <t>の値を適用します。（告示が改正されていないため）</t>
    <rPh sb="1" eb="2">
      <t>アタイ</t>
    </rPh>
    <rPh sb="3" eb="5">
      <t>テキヨウ</t>
    </rPh>
    <rPh sb="10" eb="12">
      <t>コクジ</t>
    </rPh>
    <rPh sb="13" eb="15">
      <t>カイセイ</t>
    </rPh>
    <phoneticPr fontId="8"/>
  </si>
  <si>
    <t>基づき作成しています。よって市町村合併によって地域の名称が変更されている場合は、ＪＩＳ記載の通り、変更前の地域</t>
    <rPh sb="0" eb="1">
      <t>モト</t>
    </rPh>
    <rPh sb="3" eb="5">
      <t>サクセイ</t>
    </rPh>
    <rPh sb="14" eb="17">
      <t>シチョウソン</t>
    </rPh>
    <rPh sb="17" eb="19">
      <t>ガッペイ</t>
    </rPh>
    <rPh sb="23" eb="25">
      <t>チイキ</t>
    </rPh>
    <rPh sb="26" eb="28">
      <t>メイショウ</t>
    </rPh>
    <rPh sb="29" eb="31">
      <t>ヘンコウ</t>
    </rPh>
    <rPh sb="36" eb="38">
      <t>バアイ</t>
    </rPh>
    <rPh sb="43" eb="45">
      <t>キサイ</t>
    </rPh>
    <rPh sb="46" eb="47">
      <t>トオ</t>
    </rPh>
    <rPh sb="49" eb="51">
      <t>ヘンコウ</t>
    </rPh>
    <rPh sb="51" eb="52">
      <t>マエ</t>
    </rPh>
    <rPh sb="53" eb="55">
      <t>チイキ</t>
    </rPh>
    <phoneticPr fontId="8"/>
  </si>
  <si>
    <r>
      <t>計算は</t>
    </r>
    <r>
      <rPr>
        <b/>
        <sz val="10"/>
        <color indexed="12"/>
        <rFont val="MS UI Gothic"/>
        <family val="3"/>
        <charset val="128"/>
      </rPr>
      <t>「１.荷重検討･入力」、「２.荷重検討･出力」、「３.支持金具個数算出｣</t>
    </r>
    <r>
      <rPr>
        <sz val="10"/>
        <color indexed="8"/>
        <rFont val="MS UI Gothic"/>
        <family val="3"/>
        <charset val="128"/>
      </rPr>
      <t>の３つのワークシートで行います。</t>
    </r>
    <rPh sb="0" eb="2">
      <t>ケイサン</t>
    </rPh>
    <rPh sb="6" eb="8">
      <t>カジュウ</t>
    </rPh>
    <rPh sb="8" eb="10">
      <t>ケントウ</t>
    </rPh>
    <rPh sb="18" eb="20">
      <t>カジュウ</t>
    </rPh>
    <rPh sb="20" eb="22">
      <t>ケントウ</t>
    </rPh>
    <rPh sb="23" eb="25">
      <t>シュツリョク</t>
    </rPh>
    <rPh sb="30" eb="32">
      <t>シジ</t>
    </rPh>
    <rPh sb="32" eb="34">
      <t>カナグ</t>
    </rPh>
    <rPh sb="34" eb="36">
      <t>コスウ</t>
    </rPh>
    <rPh sb="36" eb="38">
      <t>サンシュツ</t>
    </rPh>
    <rPh sb="50" eb="51">
      <t>オコナ</t>
    </rPh>
    <phoneticPr fontId="8"/>
  </si>
  <si>
    <r>
      <t>まずワークシート</t>
    </r>
    <r>
      <rPr>
        <b/>
        <sz val="10"/>
        <color indexed="12"/>
        <rFont val="MS UI Gothic"/>
        <family val="3"/>
        <charset val="128"/>
      </rPr>
      <t>「１.荷重検討･入力」で計算に必要な事項を入力</t>
    </r>
    <r>
      <rPr>
        <sz val="10"/>
        <color indexed="8"/>
        <rFont val="MS UI Gothic"/>
        <family val="3"/>
        <charset val="128"/>
      </rPr>
      <t>してください。</t>
    </r>
    <rPh sb="11" eb="13">
      <t>カジュウ</t>
    </rPh>
    <rPh sb="13" eb="15">
      <t>ケントウ</t>
    </rPh>
    <rPh sb="16" eb="18">
      <t>ニュウリョク</t>
    </rPh>
    <rPh sb="20" eb="22">
      <t>ケイサン</t>
    </rPh>
    <rPh sb="23" eb="25">
      <t>ヒツヨウ</t>
    </rPh>
    <rPh sb="26" eb="28">
      <t>ジコウ</t>
    </rPh>
    <rPh sb="29" eb="31">
      <t>ニュウリョク</t>
    </rPh>
    <phoneticPr fontId="8"/>
  </si>
  <si>
    <r>
      <t>ワークシート</t>
    </r>
    <r>
      <rPr>
        <b/>
        <sz val="10"/>
        <color indexed="12"/>
        <rFont val="MS UI Gothic"/>
        <family val="3"/>
        <charset val="128"/>
      </rPr>
      <t>「２.荷重検討･出力」にアレイに作用する風圧荷重、積雪荷重とアレイ1枚当たりにそれぞれで必要と</t>
    </r>
    <rPh sb="9" eb="11">
      <t>カジュウ</t>
    </rPh>
    <rPh sb="11" eb="13">
      <t>ケントウ</t>
    </rPh>
    <rPh sb="14" eb="16">
      <t>シュツリョク</t>
    </rPh>
    <rPh sb="22" eb="24">
      <t>サヨウ</t>
    </rPh>
    <rPh sb="26" eb="27">
      <t>フウ</t>
    </rPh>
    <rPh sb="28" eb="30">
      <t>カジュウ</t>
    </rPh>
    <rPh sb="31" eb="33">
      <t>セキセツ</t>
    </rPh>
    <rPh sb="33" eb="35">
      <t>カジュウ</t>
    </rPh>
    <rPh sb="40" eb="41">
      <t>マイ</t>
    </rPh>
    <rPh sb="41" eb="42">
      <t>ア</t>
    </rPh>
    <rPh sb="50" eb="52">
      <t>ヒツヨウ</t>
    </rPh>
    <phoneticPr fontId="8"/>
  </si>
  <si>
    <r>
      <rPr>
        <b/>
        <sz val="10"/>
        <color rgb="FF3333FF"/>
        <rFont val="MS UI Gothic"/>
        <family val="3"/>
        <charset val="128"/>
      </rPr>
      <t>該当するアレイ配置での種類別支持金具等の必要部材の個数</t>
    </r>
    <r>
      <rPr>
        <sz val="10"/>
        <color indexed="8"/>
        <rFont val="MS UI Gothic"/>
        <family val="3"/>
        <charset val="128"/>
      </rPr>
      <t>が算出されます。</t>
    </r>
    <rPh sb="0" eb="2">
      <t>ガイトウ</t>
    </rPh>
    <rPh sb="7" eb="9">
      <t>ハイチ</t>
    </rPh>
    <rPh sb="11" eb="13">
      <t>シュルイ</t>
    </rPh>
    <rPh sb="13" eb="14">
      <t>ベツ</t>
    </rPh>
    <rPh sb="14" eb="16">
      <t>シジ</t>
    </rPh>
    <rPh sb="16" eb="18">
      <t>カナグ</t>
    </rPh>
    <rPh sb="18" eb="19">
      <t>ナド</t>
    </rPh>
    <rPh sb="20" eb="22">
      <t>ヒツヨウ</t>
    </rPh>
    <rPh sb="22" eb="24">
      <t>ブザイ</t>
    </rPh>
    <rPh sb="25" eb="27">
      <t>コスウ</t>
    </rPh>
    <rPh sb="28" eb="30">
      <t>サンシュツ</t>
    </rPh>
    <phoneticPr fontId="8"/>
  </si>
  <si>
    <t>ワークシートを参照してください。</t>
    <rPh sb="7" eb="9">
      <t>サンショウ</t>
    </rPh>
    <phoneticPr fontId="8"/>
  </si>
  <si>
    <t>JIS C 8955に基づく太陽電池アレイ支持金具の設計荷重の検討および数量の拾い出し</t>
    <rPh sb="11" eb="12">
      <t>モト</t>
    </rPh>
    <rPh sb="14" eb="16">
      <t>タイヨウ</t>
    </rPh>
    <rPh sb="16" eb="18">
      <t>デンチ</t>
    </rPh>
    <rPh sb="21" eb="23">
      <t>シジ</t>
    </rPh>
    <rPh sb="23" eb="25">
      <t>カナグ</t>
    </rPh>
    <rPh sb="26" eb="28">
      <t>セッケイ</t>
    </rPh>
    <rPh sb="28" eb="30">
      <t>カジュウ</t>
    </rPh>
    <rPh sb="31" eb="33">
      <t>ケントウ</t>
    </rPh>
    <rPh sb="36" eb="38">
      <t>スウリョウ</t>
    </rPh>
    <rPh sb="39" eb="40">
      <t>ヒロ</t>
    </rPh>
    <rPh sb="41" eb="42">
      <t>ダ</t>
    </rPh>
    <phoneticPr fontId="8"/>
  </si>
  <si>
    <t>使用太陽電池アレイ1枚当たり面積</t>
    <rPh sb="0" eb="2">
      <t>シヨウ</t>
    </rPh>
    <rPh sb="2" eb="4">
      <t>タイヨウ</t>
    </rPh>
    <rPh sb="4" eb="6">
      <t>デンチ</t>
    </rPh>
    <rPh sb="10" eb="11">
      <t>マイ</t>
    </rPh>
    <rPh sb="11" eb="12">
      <t>ア</t>
    </rPh>
    <rPh sb="14" eb="16">
      <t>メンセキ</t>
    </rPh>
    <phoneticPr fontId="8"/>
  </si>
  <si>
    <t>使用支持金具･設計耐積雪荷重性能値：Pa</t>
    <rPh sb="0" eb="2">
      <t>シヨウ</t>
    </rPh>
    <rPh sb="2" eb="4">
      <t>シジ</t>
    </rPh>
    <rPh sb="4" eb="6">
      <t>カナグ</t>
    </rPh>
    <rPh sb="7" eb="9">
      <t>セッケイ</t>
    </rPh>
    <rPh sb="9" eb="10">
      <t>タイ</t>
    </rPh>
    <rPh sb="10" eb="12">
      <t>セキセツ</t>
    </rPh>
    <rPh sb="12" eb="14">
      <t>カジュウ</t>
    </rPh>
    <rPh sb="14" eb="16">
      <t>セイノウ</t>
    </rPh>
    <rPh sb="16" eb="17">
      <t>チ</t>
    </rPh>
    <phoneticPr fontId="8"/>
  </si>
  <si>
    <t>使用支持金具・設計耐風性能値：Pa</t>
    <rPh sb="0" eb="2">
      <t>シヨウ</t>
    </rPh>
    <rPh sb="2" eb="4">
      <t>シジ</t>
    </rPh>
    <rPh sb="4" eb="6">
      <t>カナグ</t>
    </rPh>
    <rPh sb="7" eb="9">
      <t>セッケイ</t>
    </rPh>
    <rPh sb="9" eb="11">
      <t>タイフウ</t>
    </rPh>
    <rPh sb="11" eb="13">
      <t>セイノウ</t>
    </rPh>
    <rPh sb="13" eb="14">
      <t>チ</t>
    </rPh>
    <phoneticPr fontId="8"/>
  </si>
  <si>
    <t>使用する
支持金具</t>
    <rPh sb="0" eb="2">
      <t>シヨウ</t>
    </rPh>
    <rPh sb="5" eb="7">
      <t>シジ</t>
    </rPh>
    <rPh sb="7" eb="9">
      <t>カナグ</t>
    </rPh>
    <phoneticPr fontId="8"/>
  </si>
  <si>
    <t>／１０</t>
    <phoneticPr fontId="8"/>
  </si>
  <si>
    <t>基準風速（m/s)</t>
    <rPh sb="0" eb="2">
      <t>キジュン</t>
    </rPh>
    <rPh sb="2" eb="4">
      <t>フウソク</t>
    </rPh>
    <phoneticPr fontId="8"/>
  </si>
  <si>
    <t>勾配
(寸)</t>
    <rPh sb="0" eb="2">
      <t>コウバイ</t>
    </rPh>
    <rPh sb="4" eb="5">
      <t>スン</t>
    </rPh>
    <phoneticPr fontId="8"/>
  </si>
  <si>
    <t xml:space="preserve"> 地表面粗度区分　Ⅱ</t>
    <rPh sb="1" eb="4">
      <t>チヒョウメン</t>
    </rPh>
    <rPh sb="4" eb="5">
      <t>ソ</t>
    </rPh>
    <rPh sb="5" eb="6">
      <t>ド</t>
    </rPh>
    <rPh sb="6" eb="8">
      <t>クブン</t>
    </rPh>
    <phoneticPr fontId="8"/>
  </si>
  <si>
    <t>「基準風速：40m/s超｣｢地表面粗度区分：Ⅰ｣｢地上垂直積雪量：99㎝超｣については、ケイミューの基準外のため</t>
    <rPh sb="1" eb="3">
      <t>キジュン</t>
    </rPh>
    <rPh sb="3" eb="5">
      <t>フウソク</t>
    </rPh>
    <rPh sb="11" eb="12">
      <t>コ</t>
    </rPh>
    <rPh sb="14" eb="16">
      <t>チヒョウ</t>
    </rPh>
    <rPh sb="16" eb="19">
      <t>メンソド</t>
    </rPh>
    <rPh sb="19" eb="21">
      <t>クブン</t>
    </rPh>
    <rPh sb="25" eb="27">
      <t>チジョウ</t>
    </rPh>
    <rPh sb="27" eb="29">
      <t>スイチョク</t>
    </rPh>
    <rPh sb="29" eb="31">
      <t>セキセツ</t>
    </rPh>
    <rPh sb="31" eb="32">
      <t>リョウ</t>
    </rPh>
    <rPh sb="36" eb="37">
      <t>コ</t>
    </rPh>
    <rPh sb="50" eb="52">
      <t>キジュン</t>
    </rPh>
    <rPh sb="52" eb="53">
      <t>ソト</t>
    </rPh>
    <phoneticPr fontId="8"/>
  </si>
  <si>
    <t>本ワークシートでは計算できません。</t>
    <rPh sb="0" eb="1">
      <t>ホン</t>
    </rPh>
    <rPh sb="9" eb="11">
      <t>ケイサン</t>
    </rPh>
    <phoneticPr fontId="8"/>
  </si>
  <si>
    <t>アレイ面の平均高さ（Ｈ）</t>
    <phoneticPr fontId="8"/>
  </si>
  <si>
    <t>アレイ面の平均高さ：Ｈ</t>
    <rPh sb="3" eb="4">
      <t>メン</t>
    </rPh>
    <rPh sb="5" eb="7">
      <t>ヘイキン</t>
    </rPh>
    <rPh sb="7" eb="8">
      <t>タカ</t>
    </rPh>
    <phoneticPr fontId="8"/>
  </si>
  <si>
    <t>※｢最上端高さ｣＞「最下端高さ」であること。
※「平均高さ」のケイミュー基準は10ｍ以下です。
※上記逸脱の場合、左欄で「不適」が表示されます。</t>
    <rPh sb="57" eb="59">
      <t>サラン</t>
    </rPh>
    <phoneticPr fontId="8"/>
  </si>
  <si>
    <t>・雪の平均単位荷重は、ＪＩＳで一般地20Ｎ/㎝･㎡以上、多雪区域30N/㎝･㎡以上と定められています。</t>
    <phoneticPr fontId="8"/>
  </si>
  <si>
    <t>・建築場所の特定行政庁で定められた「雪の平均単位荷重」、「地上垂直積雪量」を確認し、次の手順で入力してください。</t>
    <phoneticPr fontId="8"/>
  </si>
  <si>
    <t>　　※多雪区域：平成12年建設省告示1455号より、｢地上垂直積雪量が１ｍ以上の区域｣または｢積雪の初終間日数(当該区域中の
  　    積雪部分の割合が1/2を超える状態が継続する期間の日数)の平年値が30日以上の区域</t>
    <phoneticPr fontId="8"/>
  </si>
  <si>
    <t>　①特定行政庁で定められた値がJISに適合している場合⇒特定行政庁の値をそれぞれ入力してください。</t>
    <rPh sb="13" eb="14">
      <t>アタイ</t>
    </rPh>
    <phoneticPr fontId="8"/>
  </si>
  <si>
    <t>　②特定行政庁で定められた「地上垂直積雪量」に対し「雪の平均単位荷重」がＪＩＳより小さい場合
　　　⇒「地上垂直積雪量」には特定行政庁の値を、「雪の平均単位荷重」にはＪＩＳに適合する値を入力してください。</t>
    <rPh sb="8" eb="9">
      <t>サダ</t>
    </rPh>
    <rPh sb="14" eb="16">
      <t>チジョウ</t>
    </rPh>
    <rPh sb="16" eb="18">
      <t>スイチョク</t>
    </rPh>
    <rPh sb="18" eb="20">
      <t>セキセツ</t>
    </rPh>
    <rPh sb="20" eb="21">
      <t>リョウ</t>
    </rPh>
    <rPh sb="23" eb="24">
      <t>タイ</t>
    </rPh>
    <rPh sb="41" eb="42">
      <t>チイ</t>
    </rPh>
    <rPh sb="44" eb="46">
      <t>バアイ</t>
    </rPh>
    <rPh sb="52" eb="54">
      <t>チジョウ</t>
    </rPh>
    <rPh sb="54" eb="56">
      <t>スイチョク</t>
    </rPh>
    <rPh sb="56" eb="58">
      <t>セキセツ</t>
    </rPh>
    <rPh sb="58" eb="59">
      <t>リョウ</t>
    </rPh>
    <rPh sb="62" eb="64">
      <t>トクテイ</t>
    </rPh>
    <rPh sb="64" eb="67">
      <t>ギョウセイチョウ</t>
    </rPh>
    <rPh sb="68" eb="69">
      <t>アタイ</t>
    </rPh>
    <rPh sb="72" eb="73">
      <t>ユキ</t>
    </rPh>
    <rPh sb="74" eb="76">
      <t>ヘイキン</t>
    </rPh>
    <rPh sb="76" eb="78">
      <t>タンイ</t>
    </rPh>
    <rPh sb="78" eb="80">
      <t>カジュウ</t>
    </rPh>
    <rPh sb="87" eb="89">
      <t>テキゴウ</t>
    </rPh>
    <rPh sb="91" eb="92">
      <t>アタイ</t>
    </rPh>
    <rPh sb="93" eb="95">
      <t>ニュウリョク</t>
    </rPh>
    <phoneticPr fontId="8"/>
  </si>
  <si>
    <t>　③特定行政庁で定められていない場合
　　　⇒「地上垂直積雪量」「雪の平均単位荷重」に必ず"0"を入力し、建築場所の区域の「標準的な標高｣､｢標準的な海率｣､および
　　 　　｢参照4 積雪量関連ﾊﾟﾗﾒｰﾀｰ： α、β、γ、Ｒ」を入力してください</t>
    <rPh sb="2" eb="4">
      <t>トクテイ</t>
    </rPh>
    <rPh sb="4" eb="7">
      <t>ギョウセイチョウ</t>
    </rPh>
    <rPh sb="24" eb="26">
      <t>チジョウ</t>
    </rPh>
    <rPh sb="26" eb="28">
      <t>スイチョク</t>
    </rPh>
    <rPh sb="28" eb="30">
      <t>セキセツ</t>
    </rPh>
    <rPh sb="30" eb="31">
      <t>リョウ</t>
    </rPh>
    <rPh sb="33" eb="34">
      <t>ユキ</t>
    </rPh>
    <rPh sb="35" eb="37">
      <t>ヘイキン</t>
    </rPh>
    <rPh sb="37" eb="39">
      <t>タンイ</t>
    </rPh>
    <rPh sb="39" eb="41">
      <t>カジュウ</t>
    </rPh>
    <phoneticPr fontId="8"/>
  </si>
  <si>
    <t>　　　※特定行政庁で定められていない場合は、ﾊﾟﾗﾒｰﾀｰから「2.設計用荷重検討出力」のシートで「地上垂直積雪量」を算出し、
　　　　　「１ｍ未満＝一般値20N/㎝･㎡｣　「１ｍ以上＝多雪区域30N/㎝･㎡｣と自動出力いたします。</t>
    <phoneticPr fontId="8"/>
  </si>
  <si>
    <t>　④上記で、定められた値より大きな値を使う場合は、「2.設計用荷重検討出力」のワークシートで直接入力してください。</t>
    <rPh sb="6" eb="7">
      <t>サダ</t>
    </rPh>
    <rPh sb="46" eb="48">
      <t>チョクセツ</t>
    </rPh>
    <phoneticPr fontId="8"/>
  </si>
  <si>
    <t>建
物
・
太
陽
電
池
の
仕
様</t>
    <rPh sb="0" eb="1">
      <t>タツル</t>
    </rPh>
    <rPh sb="2" eb="3">
      <t>ブツ</t>
    </rPh>
    <rPh sb="6" eb="7">
      <t>フトシ</t>
    </rPh>
    <rPh sb="8" eb="9">
      <t>ヨウ</t>
    </rPh>
    <rPh sb="10" eb="11">
      <t>デン</t>
    </rPh>
    <rPh sb="12" eb="13">
      <t>イケ</t>
    </rPh>
    <rPh sb="16" eb="17">
      <t>シ</t>
    </rPh>
    <rPh sb="18" eb="19">
      <t>サマ</t>
    </rPh>
    <phoneticPr fontId="8"/>
  </si>
  <si>
    <r>
      <t>←</t>
    </r>
    <r>
      <rPr>
        <sz val="9.5"/>
        <color rgb="FFFFFFCC"/>
        <rFont val="MS UI Gothic"/>
        <family val="3"/>
        <charset val="128"/>
      </rPr>
      <t>■</t>
    </r>
    <r>
      <rPr>
        <sz val="9.5"/>
        <color indexed="10"/>
        <rFont val="MS UI Gothic"/>
        <family val="3"/>
        <charset val="128"/>
      </rPr>
      <t xml:space="preserve"> 「最上端高さ｣｢最下端高さ」は半角数字で入力。(下図参照)</t>
    </r>
    <phoneticPr fontId="8"/>
  </si>
  <si>
    <r>
      <t>←</t>
    </r>
    <r>
      <rPr>
        <sz val="9.5"/>
        <color theme="1" tint="0.499984740745262"/>
        <rFont val="MS UI Gothic"/>
        <family val="3"/>
        <charset val="128"/>
      </rPr>
      <t>■</t>
    </r>
    <r>
      <rPr>
        <sz val="9.5"/>
        <color indexed="10"/>
        <rFont val="MS UI Gothic"/>
        <family val="3"/>
        <charset val="128"/>
      </rPr>
      <t>「平均高さ｣はアレイ面の最上端高さと最下端高さとの平均、自動計算</t>
    </r>
    <phoneticPr fontId="8"/>
  </si>
  <si>
    <t>※｢最上端高さ｣＞「最下端高さ」であること。</t>
    <phoneticPr fontId="8"/>
  </si>
  <si>
    <t>アレイ面の最下端高さ</t>
  </si>
  <si>
    <t>※「平均高さ」のケイミュー基準は10ｍ以下。</t>
    <phoneticPr fontId="8"/>
  </si>
  <si>
    <t>※定められていない場合は必ず"0"を入力</t>
    <phoneticPr fontId="8"/>
  </si>
  <si>
    <t>← 建築場所の特定行政庁で定められた値を半角数字で入力。</t>
    <rPh sb="2" eb="4">
      <t>ケンチク</t>
    </rPh>
    <rPh sb="4" eb="6">
      <t>バショ</t>
    </rPh>
    <rPh sb="7" eb="9">
      <t>トクテイ</t>
    </rPh>
    <rPh sb="9" eb="12">
      <t>ギョウセイチョウ</t>
    </rPh>
    <rPh sb="13" eb="14">
      <t>サダ</t>
    </rPh>
    <rPh sb="18" eb="19">
      <t>アタイ</t>
    </rPh>
    <phoneticPr fontId="8"/>
  </si>
  <si>
    <t>　　「2.荷重検討･出力／地上垂直積雪量」の欄で基準外と表示されます。</t>
    <rPh sb="28" eb="30">
      <t>ヒョウジ</t>
    </rPh>
    <phoneticPr fontId="8"/>
  </si>
  <si>
    <t>← 半角数字で入力。
※区域に応じて｢参照4 積雪量関連ﾊﾟﾗﾒｰﾀｰ｣のＲ値の半径(km)の円の面積
    に対する当該円内の海その他この類の面積の割合を計算して入力。</t>
    <rPh sb="12" eb="14">
      <t>クイキ</t>
    </rPh>
    <rPh sb="15" eb="16">
      <t>オウ</t>
    </rPh>
    <rPh sb="38" eb="39">
      <t>アタイ</t>
    </rPh>
    <rPh sb="40" eb="42">
      <t>ハンケイ</t>
    </rPh>
    <rPh sb="47" eb="48">
      <t>エン</t>
    </rPh>
    <rPh sb="49" eb="51">
      <t>メンセキ</t>
    </rPh>
    <rPh sb="57" eb="58">
      <t>タイ</t>
    </rPh>
    <rPh sb="60" eb="62">
      <t>トウガイ</t>
    </rPh>
    <rPh sb="63" eb="64">
      <t>ノ</t>
    </rPh>
    <rPh sb="65" eb="66">
      <t>ウミ</t>
    </rPh>
    <rPh sb="68" eb="69">
      <t>タ</t>
    </rPh>
    <rPh sb="71" eb="72">
      <t>タグイ</t>
    </rPh>
    <rPh sb="73" eb="75">
      <t>メンセキ</t>
    </rPh>
    <rPh sb="76" eb="78">
      <t>ワリアイ</t>
    </rPh>
    <rPh sb="79" eb="81">
      <t>ケイサン</t>
    </rPh>
    <rPh sb="83" eb="85">
      <t>ニュウリョク</t>
    </rPh>
    <phoneticPr fontId="8"/>
  </si>
  <si>
    <t>※JISで角度は10ﾟ以上40ﾟ以下と定まっています</t>
    <rPh sb="5" eb="7">
      <t>カクド</t>
    </rPh>
    <rPh sb="11" eb="13">
      <t>イジョウ</t>
    </rPh>
    <rPh sb="16" eb="18">
      <t>イカ</t>
    </rPh>
    <rPh sb="19" eb="20">
      <t>サダ</t>
    </rPh>
    <phoneticPr fontId="8"/>
  </si>
  <si>
    <t>直接入力</t>
    <rPh sb="0" eb="2">
      <t>チョクセツ</t>
    </rPh>
    <rPh sb="2" eb="4">
      <t>ニュウリョク</t>
    </rPh>
    <phoneticPr fontId="8"/>
  </si>
  <si>
    <t>← 自動計算。※角度を直接入力したい場合、上欄「勾配ｎ」
　　に"0"を必ず入力したうえで、角度を右欄に直接入力。</t>
    <rPh sb="11" eb="13">
      <t>チョクセツ</t>
    </rPh>
    <rPh sb="21" eb="22">
      <t>ウエ</t>
    </rPh>
    <rPh sb="24" eb="26">
      <t>コウバイ</t>
    </rPh>
    <rPh sb="36" eb="37">
      <t>カナラ</t>
    </rPh>
    <rPh sb="38" eb="40">
      <t>ニュウリョク</t>
    </rPh>
    <rPh sb="46" eb="48">
      <t>カクド</t>
    </rPh>
    <rPh sb="49" eb="50">
      <t>ミギ</t>
    </rPh>
    <rPh sb="50" eb="51">
      <t>ラン</t>
    </rPh>
    <phoneticPr fontId="8"/>
  </si>
  <si>
    <t>／10</t>
  </si>
  <si>
    <t>　２．JIS C 8955(2017)によるアレイに作用する風圧荷重の算出</t>
    <rPh sb="26" eb="28">
      <t>サヨウ</t>
    </rPh>
    <rPh sb="30" eb="31">
      <t>カゼ</t>
    </rPh>
    <rPh sb="32" eb="34">
      <t>カジュウ</t>
    </rPh>
    <rPh sb="35" eb="37">
      <t>サンシュツ</t>
    </rPh>
    <phoneticPr fontId="8"/>
  </si>
  <si>
    <t>太陽光発電アレイ1枚に必要な支持金具の個数の算出</t>
    <rPh sb="0" eb="3">
      <t>タイヨウコウ</t>
    </rPh>
    <rPh sb="3" eb="5">
      <t>ハツデン</t>
    </rPh>
    <rPh sb="9" eb="10">
      <t>マイ</t>
    </rPh>
    <rPh sb="11" eb="13">
      <t>ヒツヨウ</t>
    </rPh>
    <rPh sb="14" eb="16">
      <t>シジ</t>
    </rPh>
    <rPh sb="16" eb="18">
      <t>カナグ</t>
    </rPh>
    <rPh sb="19" eb="21">
      <t>コスウ</t>
    </rPh>
    <rPh sb="22" eb="24">
      <t>サンシュツ</t>
    </rPh>
    <phoneticPr fontId="8"/>
  </si>
  <si>
    <t>　１．風圧荷重に対して必要な支持金具個数の算出</t>
    <rPh sb="3" eb="4">
      <t>カゼ</t>
    </rPh>
    <rPh sb="5" eb="7">
      <t>カジュウ</t>
    </rPh>
    <rPh sb="8" eb="9">
      <t>タイ</t>
    </rPh>
    <rPh sb="11" eb="13">
      <t>ヒツヨウ</t>
    </rPh>
    <rPh sb="14" eb="16">
      <t>シジ</t>
    </rPh>
    <rPh sb="16" eb="18">
      <t>カナグ</t>
    </rPh>
    <rPh sb="18" eb="20">
      <t>コスウ</t>
    </rPh>
    <rPh sb="21" eb="23">
      <t>サンシュツ</t>
    </rPh>
    <phoneticPr fontId="8"/>
  </si>
  <si>
    <t>　　※算出結果が1個の場合は、２個にします。</t>
    <rPh sb="3" eb="5">
      <t>サンシュツ</t>
    </rPh>
    <rPh sb="5" eb="7">
      <t>ケッカ</t>
    </rPh>
    <rPh sb="9" eb="10">
      <t>コ</t>
    </rPh>
    <rPh sb="11" eb="13">
      <t>バアイ</t>
    </rPh>
    <rPh sb="16" eb="17">
      <t>コ</t>
    </rPh>
    <phoneticPr fontId="8"/>
  </si>
  <si>
    <t>　アレイ1枚当たり必要な支持金具の個数</t>
    <rPh sb="5" eb="6">
      <t>マイ</t>
    </rPh>
    <rPh sb="6" eb="7">
      <t>ア</t>
    </rPh>
    <rPh sb="9" eb="11">
      <t>ヒツヨウ</t>
    </rPh>
    <rPh sb="12" eb="14">
      <t>シジ</t>
    </rPh>
    <rPh sb="14" eb="16">
      <t>カナグ</t>
    </rPh>
    <rPh sb="17" eb="19">
      <t>コスウ</t>
    </rPh>
    <phoneticPr fontId="8"/>
  </si>
  <si>
    <t>　２．積雪荷重に対して必要な支持金具個数の算出</t>
    <rPh sb="3" eb="5">
      <t>セキセツ</t>
    </rPh>
    <rPh sb="5" eb="7">
      <t>カジュウ</t>
    </rPh>
    <rPh sb="8" eb="9">
      <t>タイ</t>
    </rPh>
    <rPh sb="11" eb="13">
      <t>ヒツヨウ</t>
    </rPh>
    <rPh sb="14" eb="16">
      <t>シジ</t>
    </rPh>
    <rPh sb="16" eb="18">
      <t>カナグ</t>
    </rPh>
    <rPh sb="18" eb="20">
      <t>コスウ</t>
    </rPh>
    <rPh sb="21" eb="23">
      <t>サンシュツ</t>
    </rPh>
    <phoneticPr fontId="8"/>
  </si>
  <si>
    <t>　上記ｱﾚｲ1枚当り風荷重に対する支持金具の個数　N=Wa／Pa　　　⇒⇒⇒</t>
    <rPh sb="1" eb="3">
      <t>ジョウキ</t>
    </rPh>
    <rPh sb="7" eb="8">
      <t>マイ</t>
    </rPh>
    <rPh sb="8" eb="9">
      <t>ア</t>
    </rPh>
    <rPh sb="10" eb="11">
      <t>カゼ</t>
    </rPh>
    <rPh sb="11" eb="13">
      <t>カジュウ</t>
    </rPh>
    <rPh sb="14" eb="15">
      <t>タイ</t>
    </rPh>
    <rPh sb="17" eb="19">
      <t>シジ</t>
    </rPh>
    <rPh sb="19" eb="21">
      <t>カナグ</t>
    </rPh>
    <rPh sb="22" eb="24">
      <t>コスウ</t>
    </rPh>
    <phoneticPr fontId="8"/>
  </si>
  <si>
    <t>　　※地上垂直積雪量が７０㎝を超える場合、補強施工で１個加算します。</t>
    <rPh sb="3" eb="5">
      <t>チジョウ</t>
    </rPh>
    <rPh sb="5" eb="7">
      <t>スイチョク</t>
    </rPh>
    <rPh sb="7" eb="9">
      <t>セキセツ</t>
    </rPh>
    <rPh sb="9" eb="10">
      <t>リョウ</t>
    </rPh>
    <rPh sb="15" eb="16">
      <t>コ</t>
    </rPh>
    <rPh sb="18" eb="20">
      <t>バアイ</t>
    </rPh>
    <rPh sb="21" eb="23">
      <t>ホキョウ</t>
    </rPh>
    <rPh sb="23" eb="25">
      <t>セコウ</t>
    </rPh>
    <rPh sb="27" eb="28">
      <t>コ</t>
    </rPh>
    <rPh sb="28" eb="30">
      <t>カサン</t>
    </rPh>
    <phoneticPr fontId="8"/>
  </si>
  <si>
    <t>2.5以上</t>
    <rPh sb="3" eb="5">
      <t>イジョウ</t>
    </rPh>
    <phoneticPr fontId="8"/>
  </si>
  <si>
    <t>3以上</t>
    <rPh sb="1" eb="3">
      <t>イジョウ</t>
    </rPh>
    <phoneticPr fontId="8"/>
  </si>
  <si>
    <t>3.5以上</t>
    <rPh sb="3" eb="5">
      <t>イジョウ</t>
    </rPh>
    <phoneticPr fontId="8"/>
  </si>
  <si>
    <t>4以上</t>
    <rPh sb="1" eb="3">
      <t>イジョウ</t>
    </rPh>
    <phoneticPr fontId="8"/>
  </si>
  <si>
    <t>4.5以上</t>
    <rPh sb="3" eb="5">
      <t>イジョウ</t>
    </rPh>
    <phoneticPr fontId="8"/>
  </si>
  <si>
    <t>5以上</t>
    <rPh sb="1" eb="3">
      <t>イジョウ</t>
    </rPh>
    <phoneticPr fontId="8"/>
  </si>
  <si>
    <t>5.5以上</t>
    <rPh sb="3" eb="5">
      <t>イジョウ</t>
    </rPh>
    <phoneticPr fontId="8"/>
  </si>
  <si>
    <t>6以上</t>
    <rPh sb="1" eb="3">
      <t>イジョウ</t>
    </rPh>
    <phoneticPr fontId="8"/>
  </si>
  <si>
    <t>　　※下表「強風施工必要範囲」では、強風施工で１個加算します。</t>
    <rPh sb="3" eb="5">
      <t>カヒョウ</t>
    </rPh>
    <rPh sb="6" eb="8">
      <t>キョウフウ</t>
    </rPh>
    <rPh sb="8" eb="10">
      <t>セコウ</t>
    </rPh>
    <rPh sb="10" eb="12">
      <t>ヒツヨウ</t>
    </rPh>
    <rPh sb="12" eb="14">
      <t>ハンイ</t>
    </rPh>
    <rPh sb="18" eb="20">
      <t>キョウフウ</t>
    </rPh>
    <rPh sb="20" eb="22">
      <t>セコウ</t>
    </rPh>
    <rPh sb="24" eb="25">
      <t>コ</t>
    </rPh>
    <rPh sb="25" eb="27">
      <t>カサン</t>
    </rPh>
    <phoneticPr fontId="8"/>
  </si>
  <si>
    <r>
      <t>【強風施工必要範囲　　</t>
    </r>
    <r>
      <rPr>
        <sz val="9"/>
        <color rgb="FFFFFFCC"/>
        <rFont val="MS UI Gothic"/>
        <family val="3"/>
        <charset val="128"/>
      </rPr>
      <t>■</t>
    </r>
    <r>
      <rPr>
        <sz val="9"/>
        <color indexed="8"/>
        <rFont val="MS UI Gothic"/>
        <family val="3"/>
        <charset val="128"/>
      </rPr>
      <t>強風施工　</t>
    </r>
    <r>
      <rPr>
        <sz val="9"/>
        <color rgb="FFFFCCFF"/>
        <rFont val="MS UI Gothic"/>
        <family val="3"/>
        <charset val="128"/>
      </rPr>
      <t>■</t>
    </r>
    <r>
      <rPr>
        <sz val="9"/>
        <color indexed="8"/>
        <rFont val="MS UI Gothic"/>
        <family val="3"/>
        <charset val="128"/>
      </rPr>
      <t>施工不可】</t>
    </r>
    <rPh sb="1" eb="3">
      <t>キョウフウ</t>
    </rPh>
    <rPh sb="3" eb="5">
      <t>セコウ</t>
    </rPh>
    <rPh sb="5" eb="7">
      <t>ヒツヨウ</t>
    </rPh>
    <rPh sb="7" eb="9">
      <t>ハンイ</t>
    </rPh>
    <rPh sb="12" eb="14">
      <t>キョウフウ</t>
    </rPh>
    <rPh sb="14" eb="16">
      <t>セコウ</t>
    </rPh>
    <rPh sb="18" eb="20">
      <t>セコウ</t>
    </rPh>
    <rPh sb="20" eb="22">
      <t>フカ</t>
    </rPh>
    <phoneticPr fontId="8"/>
  </si>
  <si>
    <t xml:space="preserve"> 地表面粗度区分　Ⅲ、Ⅳ</t>
    <rPh sb="1" eb="4">
      <t>チヒョウメン</t>
    </rPh>
    <rPh sb="4" eb="5">
      <t>ソ</t>
    </rPh>
    <rPh sb="5" eb="6">
      <t>ド</t>
    </rPh>
    <rPh sb="6" eb="8">
      <t>クブン</t>
    </rPh>
    <phoneticPr fontId="8"/>
  </si>
  <si>
    <t>　３.設計荷重に対し必要な支持金具個数　⇒⇒上記1、2より⇒⇒</t>
    <rPh sb="3" eb="5">
      <t>セッケイ</t>
    </rPh>
    <rPh sb="5" eb="7">
      <t>カジュウ</t>
    </rPh>
    <rPh sb="8" eb="9">
      <t>タイ</t>
    </rPh>
    <rPh sb="10" eb="12">
      <t>ヒツヨウ</t>
    </rPh>
    <rPh sb="13" eb="15">
      <t>シジ</t>
    </rPh>
    <rPh sb="15" eb="17">
      <t>カナグ</t>
    </rPh>
    <rPh sb="17" eb="19">
      <t>コスウ</t>
    </rPh>
    <rPh sb="22" eb="24">
      <t>ジョウキ</t>
    </rPh>
    <phoneticPr fontId="8"/>
  </si>
  <si>
    <t>アレイに作用する風圧荷重の算出</t>
    <rPh sb="13" eb="15">
      <t>サンシュツ</t>
    </rPh>
    <phoneticPr fontId="8"/>
  </si>
  <si>
    <t>アレイに作用する積雪荷重の算出</t>
    <rPh sb="8" eb="10">
      <t>セキセツ</t>
    </rPh>
    <rPh sb="13" eb="15">
      <t>サンシュツ</t>
    </rPh>
    <phoneticPr fontId="8"/>
  </si>
  <si>
    <t>　２．JIS C 8955(2017)によるアレイに作用する積雪荷重の算出</t>
    <rPh sb="26" eb="28">
      <t>サヨウ</t>
    </rPh>
    <rPh sb="30" eb="32">
      <t>セキセツ</t>
    </rPh>
    <rPh sb="32" eb="34">
      <t>カジュウ</t>
    </rPh>
    <rPh sb="35" eb="37">
      <t>サンシュツ</t>
    </rPh>
    <phoneticPr fontId="8"/>
  </si>
  <si>
    <t>※定められた値がない場合、下式の算出結果を用いる。なお、βが負の場合、安全側をとり"0"としてよい(海率を0にする）。</t>
    <rPh sb="1" eb="2">
      <t>サダ</t>
    </rPh>
    <rPh sb="6" eb="7">
      <t>アタイ</t>
    </rPh>
    <rPh sb="10" eb="12">
      <t>バアイ</t>
    </rPh>
    <rPh sb="13" eb="14">
      <t>シタ</t>
    </rPh>
    <rPh sb="14" eb="15">
      <t>シキ</t>
    </rPh>
    <rPh sb="16" eb="18">
      <t>サンシュツ</t>
    </rPh>
    <rPh sb="18" eb="20">
      <t>ケッカ</t>
    </rPh>
    <rPh sb="21" eb="22">
      <t>モチ</t>
    </rPh>
    <rPh sb="30" eb="31">
      <t>フ</t>
    </rPh>
    <rPh sb="32" eb="34">
      <t>バアイ</t>
    </rPh>
    <rPh sb="35" eb="37">
      <t>アンゼン</t>
    </rPh>
    <rPh sb="37" eb="38">
      <t>ガワ</t>
    </rPh>
    <rPh sb="50" eb="51">
      <t>ウミ</t>
    </rPh>
    <rPh sb="51" eb="52">
      <t>リツ</t>
    </rPh>
    <phoneticPr fontId="8"/>
  </si>
  <si>
    <t>計算に必要な「基準風速」、「地表面粗度区分」、「積雪量関連パラメーター」が不明の場合は（参照１～４）の</t>
    <rPh sb="0" eb="2">
      <t>ケイサン</t>
    </rPh>
    <rPh sb="3" eb="5">
      <t>ヒツヨウ</t>
    </rPh>
    <rPh sb="7" eb="9">
      <t>キジュン</t>
    </rPh>
    <rPh sb="9" eb="11">
      <t>フウソク</t>
    </rPh>
    <rPh sb="14" eb="17">
      <t>チヒョウメン</t>
    </rPh>
    <rPh sb="17" eb="18">
      <t>ソ</t>
    </rPh>
    <rPh sb="18" eb="19">
      <t>ド</t>
    </rPh>
    <rPh sb="19" eb="21">
      <t>クブン</t>
    </rPh>
    <rPh sb="24" eb="26">
      <t>セキセツ</t>
    </rPh>
    <rPh sb="26" eb="27">
      <t>リョウ</t>
    </rPh>
    <rPh sb="27" eb="29">
      <t>カンレン</t>
    </rPh>
    <rPh sb="37" eb="39">
      <t>フメイ</t>
    </rPh>
    <rPh sb="40" eb="42">
      <t>バアイ</t>
    </rPh>
    <rPh sb="44" eb="46">
      <t>サンショウ</t>
    </rPh>
    <phoneticPr fontId="8"/>
  </si>
  <si>
    <t>※１ｍ以上の積雪量はケイミュー基準外です。</t>
    <rPh sb="3" eb="5">
      <t>イジョウ</t>
    </rPh>
    <phoneticPr fontId="8"/>
  </si>
  <si>
    <t>　（特定行政庁が定める値。定められていない場合、下式による算出結果）</t>
    <rPh sb="2" eb="4">
      <t>トクテイ</t>
    </rPh>
    <rPh sb="4" eb="6">
      <t>ギョウセイ</t>
    </rPh>
    <rPh sb="6" eb="7">
      <t>チョウ</t>
    </rPh>
    <rPh sb="8" eb="9">
      <t>サダ</t>
    </rPh>
    <rPh sb="11" eb="12">
      <t>アタイ</t>
    </rPh>
    <rPh sb="13" eb="14">
      <t>サダ</t>
    </rPh>
    <rPh sb="21" eb="23">
      <t>バアイ</t>
    </rPh>
    <rPh sb="24" eb="25">
      <t>カ</t>
    </rPh>
    <rPh sb="25" eb="26">
      <t>シキ</t>
    </rPh>
    <rPh sb="29" eb="31">
      <t>サンシュツ</t>
    </rPh>
    <rPh sb="31" eb="33">
      <t>ケッカ</t>
    </rPh>
    <phoneticPr fontId="8"/>
  </si>
  <si>
    <t>　（特定行政庁が定める値。定められていない場合、下記条件での数値）</t>
    <rPh sb="2" eb="4">
      <t>トクテイ</t>
    </rPh>
    <rPh sb="4" eb="6">
      <t>ギョウセイ</t>
    </rPh>
    <rPh sb="6" eb="7">
      <t>チョウ</t>
    </rPh>
    <rPh sb="8" eb="9">
      <t>サダ</t>
    </rPh>
    <rPh sb="11" eb="12">
      <t>アタイ</t>
    </rPh>
    <rPh sb="13" eb="14">
      <t>サダ</t>
    </rPh>
    <rPh sb="21" eb="23">
      <t>バアイ</t>
    </rPh>
    <rPh sb="24" eb="26">
      <t>カキ</t>
    </rPh>
    <rPh sb="26" eb="28">
      <t>ジョウケン</t>
    </rPh>
    <rPh sb="30" eb="32">
      <t>スウチ</t>
    </rPh>
    <phoneticPr fontId="8"/>
  </si>
  <si>
    <r>
      <rPr>
        <b/>
        <sz val="10"/>
        <color indexed="12"/>
        <rFont val="MS UI Gothic"/>
        <family val="3"/>
        <charset val="128"/>
      </rPr>
      <t>なる支持金具の個数</t>
    </r>
    <r>
      <rPr>
        <sz val="10"/>
        <rFont val="MS UI Gothic"/>
        <family val="3"/>
        <charset val="128"/>
      </rPr>
      <t>を算出し、</t>
    </r>
    <r>
      <rPr>
        <b/>
        <sz val="10"/>
        <color indexed="12"/>
        <rFont val="MS UI Gothic"/>
        <family val="3"/>
        <charset val="128"/>
      </rPr>
      <t>どちらか多い方が表示</t>
    </r>
    <r>
      <rPr>
        <sz val="10"/>
        <rFont val="MS UI Gothic"/>
        <family val="3"/>
        <charset val="128"/>
      </rPr>
      <t>されます。</t>
    </r>
    <rPh sb="2" eb="4">
      <t>シジ</t>
    </rPh>
    <rPh sb="4" eb="6">
      <t>カナグ</t>
    </rPh>
    <rPh sb="7" eb="9">
      <t>コスウ</t>
    </rPh>
    <rPh sb="10" eb="12">
      <t>サンシュツ</t>
    </rPh>
    <rPh sb="18" eb="19">
      <t>オオ</t>
    </rPh>
    <rPh sb="20" eb="21">
      <t>ホウ</t>
    </rPh>
    <rPh sb="22" eb="24">
      <t>ヒョウジ</t>
    </rPh>
    <phoneticPr fontId="8"/>
  </si>
  <si>
    <t>1枚の重量</t>
    <rPh sb="1" eb="2">
      <t>マイ</t>
    </rPh>
    <rPh sb="3" eb="5">
      <t>ジュウリョウ</t>
    </rPh>
    <phoneticPr fontId="8"/>
  </si>
  <si>
    <t>㎏</t>
    <phoneticPr fontId="8"/>
  </si>
  <si>
    <t>←”キログラム”単位かつ半角数字で入力します。</t>
    <rPh sb="8" eb="10">
      <t>タンイ</t>
    </rPh>
    <rPh sb="12" eb="14">
      <t>ハンカク</t>
    </rPh>
    <rPh sb="14" eb="16">
      <t>スウジ</t>
    </rPh>
    <rPh sb="17" eb="19">
      <t>ニュウリョク</t>
    </rPh>
    <phoneticPr fontId="8"/>
  </si>
  <si>
    <t>　・アレイ1枚の重量Aw⇒⇒⇒</t>
    <rPh sb="6" eb="7">
      <t>マイ</t>
    </rPh>
    <rPh sb="8" eb="10">
      <t>ジュウリョウ</t>
    </rPh>
    <phoneticPr fontId="8"/>
  </si>
  <si>
    <t>(㎏)</t>
    <phoneticPr fontId="8"/>
  </si>
  <si>
    <t>⇒⇒⇒　　ニュートン単位に換算　　⇒⇒⇒</t>
    <rPh sb="10" eb="12">
      <t>タンイ</t>
    </rPh>
    <rPh sb="13" eb="15">
      <t>カンサン</t>
    </rPh>
    <phoneticPr fontId="8"/>
  </si>
  <si>
    <t>以上より、積雪時にアレイ1枚にかかる荷重 Ｓｗ=Sp＋Aw　⇒⇒⇒</t>
    <rPh sb="0" eb="2">
      <t>イジョウ</t>
    </rPh>
    <rPh sb="5" eb="7">
      <t>セキセツ</t>
    </rPh>
    <rPh sb="7" eb="8">
      <t>ジ</t>
    </rPh>
    <rPh sb="13" eb="14">
      <t>マイ</t>
    </rPh>
    <rPh sb="18" eb="20">
      <t>カジュウ</t>
    </rPh>
    <phoneticPr fontId="8"/>
  </si>
  <si>
    <t>(Ｎ)</t>
    <phoneticPr fontId="8"/>
  </si>
  <si>
    <t>使用太陽電池アレイ1枚当たり重量</t>
    <rPh sb="0" eb="2">
      <t>シヨウ</t>
    </rPh>
    <rPh sb="2" eb="4">
      <t>タイヨウ</t>
    </rPh>
    <rPh sb="4" eb="6">
      <t>デンチ</t>
    </rPh>
    <rPh sb="10" eb="11">
      <t>マイ</t>
    </rPh>
    <rPh sb="11" eb="12">
      <t>ア</t>
    </rPh>
    <rPh sb="14" eb="16">
      <t>ジュウリョウ</t>
    </rPh>
    <phoneticPr fontId="8"/>
  </si>
  <si>
    <t>（㎏）</t>
    <phoneticPr fontId="8"/>
  </si>
  <si>
    <r>
      <t xml:space="preserve">←｢2.荷重検討･出力」の結果から、必要な金具が自動入力されます。
　　検討結果を用いない場合は直接入力します。
</t>
    </r>
    <r>
      <rPr>
        <sz val="9"/>
        <color rgb="FFFF0000"/>
        <rFont val="MS UI Gothic"/>
        <family val="3"/>
        <charset val="128"/>
      </rPr>
      <t>※金具数｢３個」は配置②～④に対応できないので、自動的に｢４個｣と入力されます。</t>
    </r>
    <rPh sb="4" eb="6">
      <t>カジュウ</t>
    </rPh>
    <rPh sb="6" eb="8">
      <t>ケントウ</t>
    </rPh>
    <rPh sb="9" eb="11">
      <t>シュツリョク</t>
    </rPh>
    <rPh sb="13" eb="15">
      <t>ケッカ</t>
    </rPh>
    <rPh sb="24" eb="26">
      <t>ジドウ</t>
    </rPh>
    <rPh sb="26" eb="28">
      <t>ニュウリョク</t>
    </rPh>
    <rPh sb="36" eb="38">
      <t>ケントウ</t>
    </rPh>
    <rPh sb="38" eb="40">
      <t>ケッカ</t>
    </rPh>
    <rPh sb="41" eb="42">
      <t>モチ</t>
    </rPh>
    <rPh sb="45" eb="47">
      <t>バアイ</t>
    </rPh>
    <rPh sb="48" eb="50">
      <t>チョクセツ</t>
    </rPh>
    <rPh sb="50" eb="52">
      <t>ニュウリョク</t>
    </rPh>
    <rPh sb="58" eb="60">
      <t>カナグ</t>
    </rPh>
    <rPh sb="60" eb="61">
      <t>スウ</t>
    </rPh>
    <rPh sb="63" eb="64">
      <t>コ</t>
    </rPh>
    <rPh sb="66" eb="68">
      <t>ハイチ</t>
    </rPh>
    <rPh sb="72" eb="74">
      <t>タイオウ</t>
    </rPh>
    <rPh sb="81" eb="83">
      <t>ジドウ</t>
    </rPh>
    <rPh sb="83" eb="84">
      <t>テキ</t>
    </rPh>
    <rPh sb="87" eb="88">
      <t>コ</t>
    </rPh>
    <rPh sb="90" eb="92">
      <t>ニュウリョク</t>
    </rPh>
    <phoneticPr fontId="8"/>
  </si>
  <si>
    <t>　上記ｱﾚｲ1枚当り積雪荷重に対する支持金具の個数　N=Sw×cosθ／Pa　⇒</t>
    <rPh sb="1" eb="3">
      <t>ジョウキ</t>
    </rPh>
    <rPh sb="7" eb="8">
      <t>マイ</t>
    </rPh>
    <rPh sb="8" eb="9">
      <t>ア</t>
    </rPh>
    <rPh sb="10" eb="12">
      <t>セキセツ</t>
    </rPh>
    <rPh sb="12" eb="14">
      <t>カジュウ</t>
    </rPh>
    <rPh sb="15" eb="16">
      <t>タイ</t>
    </rPh>
    <rPh sb="18" eb="20">
      <t>シジ</t>
    </rPh>
    <rPh sb="20" eb="22">
      <t>カナグ</t>
    </rPh>
    <rPh sb="23" eb="25">
      <t>コスウ</t>
    </rPh>
    <phoneticPr fontId="8"/>
  </si>
  <si>
    <t>軒先
カバー</t>
    <rPh sb="0" eb="2">
      <t>ノキサキ</t>
    </rPh>
    <phoneticPr fontId="8"/>
  </si>
  <si>
    <t>有無</t>
    <rPh sb="0" eb="2">
      <t>ウム</t>
    </rPh>
    <phoneticPr fontId="8"/>
  </si>
  <si>
    <t>サイズ</t>
    <phoneticPr fontId="8"/>
  </si>
  <si>
    <t>ＫＬＰＶＫＮ</t>
    <phoneticPr fontId="8"/>
  </si>
  <si>
    <t>太陽光パネル支持金具H30～35 中間セット</t>
    <rPh sb="0" eb="3">
      <t>タイヨウコウ</t>
    </rPh>
    <rPh sb="6" eb="8">
      <t>シジ</t>
    </rPh>
    <rPh sb="8" eb="10">
      <t>カナグ</t>
    </rPh>
    <rPh sb="17" eb="19">
      <t>チュウカン</t>
    </rPh>
    <phoneticPr fontId="8"/>
  </si>
  <si>
    <t>ＫＬＰＶＫＴ</t>
    <phoneticPr fontId="8"/>
  </si>
  <si>
    <t>棟側セット</t>
    <rPh sb="0" eb="1">
      <t>ムネ</t>
    </rPh>
    <rPh sb="1" eb="2">
      <t>ガワ</t>
    </rPh>
    <phoneticPr fontId="8"/>
  </si>
  <si>
    <t>ＫＬＰＶＫＭ</t>
    <phoneticPr fontId="8"/>
  </si>
  <si>
    <t>軒カバー</t>
    <rPh sb="0" eb="1">
      <t>ノキ</t>
    </rPh>
    <phoneticPr fontId="8"/>
  </si>
  <si>
    <t>ＫＬＰＶＫＣ</t>
    <phoneticPr fontId="8"/>
  </si>
  <si>
    <t>オートン超耐シーラーTF2000</t>
    <rPh sb="4" eb="5">
      <t>チョウ</t>
    </rPh>
    <rPh sb="5" eb="6">
      <t>タイ</t>
    </rPh>
    <phoneticPr fontId="8"/>
  </si>
  <si>
    <t>ＫＬＰＶＫＳ２</t>
    <phoneticPr fontId="8"/>
  </si>
  <si>
    <t>← 半角数字で入力（例:4.5寸（4.5/10)⇒「4.5」）   ※対応勾配:2.5～10/10
　　勾配を逸脱した場合、｢2.荷重検討…｣で｢不適｣が表示されます。</t>
    <rPh sb="10" eb="11">
      <t>レイ</t>
    </rPh>
    <rPh sb="15" eb="16">
      <t>スン</t>
    </rPh>
    <rPh sb="35" eb="37">
      <t>タイオウ</t>
    </rPh>
    <rPh sb="37" eb="39">
      <t>コウバイ</t>
    </rPh>
    <rPh sb="52" eb="54">
      <t>コウバイ</t>
    </rPh>
    <rPh sb="55" eb="57">
      <t>イツダツ</t>
    </rPh>
    <rPh sb="59" eb="61">
      <t>バアイ</t>
    </rPh>
    <rPh sb="65" eb="67">
      <t>カジュウ</t>
    </rPh>
    <rPh sb="67" eb="69">
      <t>ケントウ</t>
    </rPh>
    <rPh sb="73" eb="75">
      <t>フテキ</t>
    </rPh>
    <rPh sb="77" eb="79">
      <t>ヒョウジ</t>
    </rPh>
    <phoneticPr fontId="8"/>
  </si>
  <si>
    <t>※上記逸脱の場合、｢2.荷重検討出力／高さ」で「不適」が表示されます。</t>
    <rPh sb="12" eb="14">
      <t>カジュウ</t>
    </rPh>
    <phoneticPr fontId="8"/>
  </si>
  <si>
    <t>←リストより選択   参照：添付シートの「参照３ 地表面粗度区分」
※区分Ⅰ、Ⅱはケイミュー基準外のため、選択できません。</t>
    <rPh sb="11" eb="13">
      <t>サンショウ</t>
    </rPh>
    <rPh sb="14" eb="16">
      <t>テンプ</t>
    </rPh>
    <rPh sb="25" eb="28">
      <t>チヒョウメン</t>
    </rPh>
    <rPh sb="28" eb="30">
      <t>ソド</t>
    </rPh>
    <rPh sb="30" eb="32">
      <t>クブン</t>
    </rPh>
    <rPh sb="35" eb="37">
      <t>クブン</t>
    </rPh>
    <rPh sb="46" eb="48">
      <t>キジュン</t>
    </rPh>
    <rPh sb="48" eb="49">
      <t>ガイ</t>
    </rPh>
    <rPh sb="53" eb="55">
      <t>センタク</t>
    </rPh>
    <phoneticPr fontId="8"/>
  </si>
  <si>
    <t>←リストより選択   参照：添付シートの「参照１,２ 基準風速表」
※38m/s超はケイミュー基準外のため、選択できません。</t>
    <rPh sb="11" eb="13">
      <t>サンショウ</t>
    </rPh>
    <rPh sb="14" eb="16">
      <t>テンプ</t>
    </rPh>
    <rPh sb="21" eb="23">
      <t>サンショウ</t>
    </rPh>
    <rPh sb="40" eb="41">
      <t>コ</t>
    </rPh>
    <rPh sb="47" eb="49">
      <t>キジュン</t>
    </rPh>
    <rPh sb="49" eb="50">
      <t>ガイ</t>
    </rPh>
    <rPh sb="54" eb="56">
      <t>センタク</t>
    </rPh>
    <phoneticPr fontId="8"/>
  </si>
  <si>
    <t>※38m/s超はケイミュー基準外です。</t>
    <phoneticPr fontId="8"/>
  </si>
  <si>
    <t>※区分Ⅰ、Ⅱはケイミュー基準外です。</t>
    <phoneticPr fontId="8"/>
  </si>
  <si>
    <t>※｢屋根勾配｣のｹｲﾐｭｰ基準は2.5/10～10/10で
　 逸脱した場合、左欄で｢不適｣が表示されます。※JISでは角度は10ﾟ以上40ﾟ以下としています。</t>
    <rPh sb="2" eb="4">
      <t>ヤネ</t>
    </rPh>
    <rPh sb="4" eb="6">
      <t>コウバイ</t>
    </rPh>
    <rPh sb="13" eb="15">
      <t>キジュン</t>
    </rPh>
    <rPh sb="32" eb="34">
      <t>イツダツ</t>
    </rPh>
    <rPh sb="36" eb="38">
      <t>バアイ</t>
    </rPh>
    <rPh sb="39" eb="41">
      <t>サラン</t>
    </rPh>
    <rPh sb="43" eb="45">
      <t>フテキ</t>
    </rPh>
    <rPh sb="47" eb="49">
      <t>ヒョウジ</t>
    </rPh>
    <phoneticPr fontId="8"/>
  </si>
  <si>
    <t>高さ(厚み)</t>
    <rPh sb="0" eb="1">
      <t>タカ</t>
    </rPh>
    <rPh sb="3" eb="4">
      <t>アツ</t>
    </rPh>
    <phoneticPr fontId="8"/>
  </si>
  <si>
    <t>H35用1690</t>
  </si>
  <si>
    <t>←｢カバー有」の場合、使用する支持金具高さ(厚み)にあったｻｲｽﾞを選定します｡</t>
    <rPh sb="5" eb="6">
      <t>アリ</t>
    </rPh>
    <rPh sb="8" eb="10">
      <t>バアイ</t>
    </rPh>
    <rPh sb="11" eb="13">
      <t>シヨウ</t>
    </rPh>
    <rPh sb="15" eb="17">
      <t>シジ</t>
    </rPh>
    <rPh sb="17" eb="19">
      <t>カナグ</t>
    </rPh>
    <rPh sb="19" eb="20">
      <t>タカ</t>
    </rPh>
    <rPh sb="22" eb="23">
      <t>アツ</t>
    </rPh>
    <rPh sb="34" eb="36">
      <t>センテイ</t>
    </rPh>
    <phoneticPr fontId="8"/>
  </si>
  <si>
    <t>2023.9.1</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</si>
</sst>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00_);[Red]\(0.00\)"/>
    <numFmt numFmtId="179" formatCode="0.0_);[Red]\(0.0\)"/>
    <numFmt numFmtId="180" formatCode="0.0000_ "/>
    <numFmt numFmtId="181" formatCode="0.00_ "/>
    <numFmt numFmtId="182" formatCode="0_ "/>
    <numFmt numFmtId="183" formatCode="#,##0.00_ "/>
    <numFmt numFmtId="184" formatCode="0.000_ "/>
  </numFmts>
  <fonts count="48" x14ac:knownFonts="1">
    <font>
      <sz val="11"/>
      <name val="ＭＳ Ｐゴシック"/>
      <family val="3"/>
      <charset val="128"/>
    </font>
    <font>
      <sz val="11"/>
      <color theme="1"/>
      <name val="ＭＳ Ｐゴシック"/>
      <family val="2"/>
      <charset val="128"/>
      <scheme val="minor"/>
    </font>
    <font>
      <b/>
      <sz val="11"/>
      <name val="ＭＳ Ｐゴシック"/>
      <family val="3"/>
      <charset val="128"/>
    </font>
    <font>
      <b/>
      <sz val="16"/>
      <name val="ＭＳ Ｐゴシック"/>
      <family val="3"/>
      <charset val="128"/>
    </font>
    <font>
      <sz val="10"/>
      <name val="ＭＳ ゴシック"/>
      <family val="3"/>
      <charset val="128"/>
    </font>
    <font>
      <sz val="11"/>
      <color indexed="8"/>
      <name val="ＭＳ Ｐゴシック"/>
      <family val="3"/>
      <charset val="128"/>
    </font>
    <font>
      <sz val="11"/>
      <color indexed="10"/>
      <name val="ＭＳ Ｐゴシック"/>
      <family val="3"/>
      <charset val="128"/>
    </font>
    <font>
      <sz val="11"/>
      <color indexed="8"/>
      <name val="ＭＳ 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2"/>
      <color indexed="8"/>
      <name val="MS UI Gothic"/>
      <family val="3"/>
      <charset val="128"/>
    </font>
    <font>
      <sz val="11"/>
      <color indexed="8"/>
      <name val="MS UI Gothic"/>
      <family val="3"/>
      <charset val="128"/>
    </font>
    <font>
      <sz val="9"/>
      <color indexed="8"/>
      <name val="MS UI Gothic"/>
      <family val="3"/>
      <charset val="128"/>
    </font>
    <font>
      <sz val="9"/>
      <name val="MS UI Gothic"/>
      <family val="3"/>
      <charset val="128"/>
    </font>
    <font>
      <sz val="9"/>
      <color rgb="FFFF0000"/>
      <name val="MS UI Gothic"/>
      <family val="3"/>
      <charset val="128"/>
    </font>
    <font>
      <vertAlign val="superscript"/>
      <sz val="9"/>
      <color indexed="8"/>
      <name val="MS UI Gothic"/>
      <family val="3"/>
      <charset val="128"/>
    </font>
    <font>
      <sz val="6"/>
      <name val="MS UI Gothic"/>
      <family val="3"/>
      <charset val="128"/>
    </font>
    <font>
      <b/>
      <sz val="9"/>
      <color indexed="8"/>
      <name val="MS UI Gothic"/>
      <family val="3"/>
      <charset val="128"/>
    </font>
    <font>
      <sz val="10"/>
      <color indexed="8"/>
      <name val="MS UI Gothic"/>
      <family val="3"/>
      <charset val="128"/>
    </font>
    <font>
      <sz val="10"/>
      <name val="MS UI Gothic"/>
      <family val="3"/>
      <charset val="128"/>
    </font>
    <font>
      <b/>
      <sz val="10"/>
      <color rgb="FFFF0000"/>
      <name val="MS UI Gothic"/>
      <family val="3"/>
      <charset val="128"/>
    </font>
    <font>
      <b/>
      <sz val="10"/>
      <color indexed="8"/>
      <name val="MS UI Gothic"/>
      <family val="3"/>
      <charset val="128"/>
    </font>
    <font>
      <b/>
      <sz val="10"/>
      <color indexed="12"/>
      <name val="MS UI Gothic"/>
      <family val="3"/>
      <charset val="128"/>
    </font>
    <font>
      <sz val="11"/>
      <color indexed="9"/>
      <name val="MS UI Gothic"/>
      <family val="3"/>
      <charset val="128"/>
    </font>
    <font>
      <sz val="10"/>
      <color indexed="9"/>
      <name val="MS UI Gothic"/>
      <family val="3"/>
      <charset val="128"/>
    </font>
    <font>
      <b/>
      <sz val="10"/>
      <color indexed="9"/>
      <name val="MS UI Gothic"/>
      <family val="3"/>
      <charset val="128"/>
    </font>
    <font>
      <sz val="10"/>
      <color rgb="FFFF0000"/>
      <name val="MS UI Gothic"/>
      <family val="3"/>
      <charset val="128"/>
    </font>
    <font>
      <b/>
      <vertAlign val="superscript"/>
      <sz val="9"/>
      <color indexed="8"/>
      <name val="MS UI Gothic"/>
      <family val="3"/>
      <charset val="128"/>
    </font>
    <font>
      <b/>
      <sz val="14"/>
      <color indexed="9"/>
      <name val="MS UI Gothic"/>
      <family val="3"/>
      <charset val="128"/>
    </font>
    <font>
      <b/>
      <sz val="10"/>
      <color rgb="FF3333FF"/>
      <name val="MS UI Gothic"/>
      <family val="3"/>
      <charset val="128"/>
    </font>
    <font>
      <b/>
      <sz val="9"/>
      <color indexed="10"/>
      <name val="MS UI Gothic"/>
      <family val="3"/>
      <charset val="128"/>
    </font>
    <font>
      <sz val="9"/>
      <color theme="1"/>
      <name val="MS UI Gothic"/>
      <family val="3"/>
      <charset val="128"/>
    </font>
    <font>
      <sz val="9"/>
      <color theme="0" tint="-0.34998626667073579"/>
      <name val="MS UI Gothic"/>
      <family val="3"/>
      <charset val="128"/>
    </font>
    <font>
      <sz val="10"/>
      <color theme="0" tint="-0.34998626667073579"/>
      <name val="MS UI Gothic"/>
      <family val="3"/>
      <charset val="128"/>
    </font>
    <font>
      <sz val="10"/>
      <color theme="1"/>
      <name val="MS UI Gothic"/>
      <family val="3"/>
      <charset val="128"/>
    </font>
    <font>
      <sz val="9.5"/>
      <color indexed="12"/>
      <name val="MS UI Gothic"/>
      <family val="3"/>
      <charset val="128"/>
    </font>
    <font>
      <sz val="9.5"/>
      <name val="MS UI Gothic"/>
      <family val="3"/>
      <charset val="128"/>
    </font>
    <font>
      <sz val="9.5"/>
      <color indexed="10"/>
      <name val="MS UI Gothic"/>
      <family val="3"/>
      <charset val="128"/>
    </font>
    <font>
      <sz val="9.5"/>
      <color indexed="8"/>
      <name val="MS UI Gothic"/>
      <family val="3"/>
      <charset val="128"/>
    </font>
    <font>
      <sz val="9.5"/>
      <color rgb="FFFF0000"/>
      <name val="MS UI Gothic"/>
      <family val="3"/>
      <charset val="128"/>
    </font>
    <font>
      <sz val="13"/>
      <color indexed="9"/>
      <name val="MS UI Gothic"/>
      <family val="3"/>
      <charset val="128"/>
    </font>
    <font>
      <sz val="9"/>
      <color rgb="FFFFFFCC"/>
      <name val="MS UI Gothic"/>
      <family val="3"/>
      <charset val="128"/>
    </font>
    <font>
      <sz val="9"/>
      <color rgb="FFFFCCFF"/>
      <name val="MS UI Gothic"/>
      <family val="3"/>
      <charset val="128"/>
    </font>
    <font>
      <sz val="9.5"/>
      <color rgb="FFFFFFCC"/>
      <name val="MS UI Gothic"/>
      <family val="3"/>
      <charset val="128"/>
    </font>
    <font>
      <sz val="9.5"/>
      <color theme="1" tint="0.499984740745262"/>
      <name val="MS UI Gothic"/>
      <family val="3"/>
      <charset val="128"/>
    </font>
    <font>
      <u/>
      <sz val="11"/>
      <color indexed="8"/>
      <name val="MS UI Gothic"/>
      <family val="3"/>
      <charset val="128"/>
    </font>
    <font>
      <sz val="9"/>
      <color theme="0"/>
      <name val="MS UI Gothic"/>
      <family val="3"/>
      <charset val="128"/>
    </font>
  </fonts>
  <fills count="13">
    <fill>
      <patternFill patternType="none"/>
    </fill>
    <fill>
      <patternFill patternType="gray125"/>
    </fill>
    <fill>
      <patternFill patternType="solid">
        <fgColor indexed="27"/>
        <bgColor indexed="41"/>
      </patternFill>
    </fill>
    <fill>
      <patternFill patternType="solid">
        <fgColor indexed="62"/>
        <bgColor indexed="64"/>
      </patternFill>
    </fill>
    <fill>
      <patternFill patternType="solid">
        <fgColor indexed="26"/>
        <bgColor indexed="64"/>
      </patternFill>
    </fill>
    <fill>
      <patternFill patternType="solid">
        <fgColor rgb="FFFFFFCC"/>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3333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CC"/>
        <bgColor indexed="64"/>
      </patternFill>
    </fill>
  </fills>
  <borders count="296">
    <border>
      <left/>
      <right/>
      <top/>
      <bottom/>
      <diagonal/>
    </border>
    <border>
      <left style="medium">
        <color indexed="8"/>
      </left>
      <right style="thin">
        <color indexed="8"/>
      </right>
      <top style="medium">
        <color indexed="8"/>
      </top>
      <bottom/>
      <diagonal/>
    </border>
    <border>
      <left/>
      <right/>
      <top style="medium">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indexed="8"/>
      </bottom>
      <diagonal/>
    </border>
    <border>
      <left/>
      <right style="medium">
        <color indexed="8"/>
      </right>
      <top/>
      <bottom style="medium">
        <color indexed="8"/>
      </bottom>
      <diagonal/>
    </border>
    <border>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right/>
      <top style="thin">
        <color indexed="8"/>
      </top>
      <bottom style="medium">
        <color indexed="8"/>
      </bottom>
      <diagonal/>
    </border>
    <border>
      <left style="thin">
        <color indexed="8"/>
      </left>
      <right style="thin">
        <color indexed="8"/>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bottom style="medium">
        <color indexed="8"/>
      </bottom>
      <diagonal/>
    </border>
    <border>
      <left style="medium">
        <color indexed="8"/>
      </left>
      <right/>
      <top/>
      <bottom/>
      <diagonal/>
    </border>
    <border>
      <left style="thin">
        <color indexed="8"/>
      </left>
      <right style="thin">
        <color indexed="8"/>
      </right>
      <top style="hair">
        <color indexed="8"/>
      </top>
      <bottom/>
      <diagonal/>
    </border>
    <border>
      <left/>
      <right/>
      <top style="hair">
        <color indexed="8"/>
      </top>
      <bottom/>
      <diagonal/>
    </border>
    <border>
      <left/>
      <right style="medium">
        <color indexed="8"/>
      </right>
      <top style="hair">
        <color indexed="8"/>
      </top>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right style="medium">
        <color indexed="8"/>
      </right>
      <top/>
      <bottom style="hair">
        <color indexed="8"/>
      </bottom>
      <diagonal/>
    </border>
    <border>
      <left style="thin">
        <color indexed="8"/>
      </left>
      <right style="thin">
        <color indexed="8"/>
      </right>
      <top style="thin">
        <color indexed="8"/>
      </top>
      <bottom style="hair">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thin">
        <color indexed="8"/>
      </left>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auto="1"/>
      </right>
      <top/>
      <bottom style="medium">
        <color auto="1"/>
      </bottom>
      <diagonal/>
    </border>
    <border>
      <left/>
      <right/>
      <top/>
      <bottom style="medium">
        <color indexed="64"/>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style="thin">
        <color rgb="FFFF0000"/>
      </left>
      <right style="thin">
        <color rgb="FFFF0000"/>
      </right>
      <top style="thin">
        <color rgb="FFFF0000"/>
      </top>
      <bottom style="thin">
        <color rgb="FFFF0000"/>
      </bottom>
      <diagonal/>
    </border>
    <border>
      <left/>
      <right style="thin">
        <color indexed="64"/>
      </right>
      <top style="thin">
        <color indexed="8"/>
      </top>
      <bottom/>
      <diagonal/>
    </border>
    <border>
      <left style="hair">
        <color indexed="64"/>
      </left>
      <right/>
      <top style="thin">
        <color indexed="64"/>
      </top>
      <bottom/>
      <diagonal/>
    </border>
    <border>
      <left style="hair">
        <color indexed="64"/>
      </left>
      <right/>
      <top/>
      <bottom/>
      <diagonal/>
    </border>
    <border>
      <left/>
      <right style="thin">
        <color indexed="64"/>
      </right>
      <top/>
      <bottom style="hair">
        <color indexed="64"/>
      </bottom>
      <diagonal/>
    </border>
    <border>
      <left/>
      <right style="thin">
        <color rgb="FFFF0000"/>
      </right>
      <top/>
      <bottom/>
      <diagonal/>
    </border>
    <border>
      <left/>
      <right style="thin">
        <color rgb="FFFF0000"/>
      </right>
      <top style="thin">
        <color auto="1"/>
      </top>
      <bottom/>
      <diagonal/>
    </border>
    <border>
      <left/>
      <right style="thin">
        <color rgb="FFFF0000"/>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rgb="FFFF0000"/>
      </right>
      <top/>
      <bottom style="hair">
        <color indexed="64"/>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right/>
      <top style="hair">
        <color indexed="64"/>
      </top>
      <bottom/>
      <diagonal/>
    </border>
    <border>
      <left style="thin">
        <color rgb="FFFF0000"/>
      </left>
      <right/>
      <top/>
      <bottom/>
      <diagonal/>
    </border>
    <border>
      <left style="thin">
        <color rgb="FFFF0000"/>
      </left>
      <right/>
      <top/>
      <bottom style="hair">
        <color auto="1"/>
      </bottom>
      <diagonal/>
    </border>
    <border>
      <left style="hair">
        <color indexed="64"/>
      </left>
      <right/>
      <top style="hair">
        <color indexed="64"/>
      </top>
      <bottom/>
      <diagonal/>
    </border>
    <border>
      <left/>
      <right style="thin">
        <color rgb="FFFF0000"/>
      </right>
      <top style="hair">
        <color indexed="64"/>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indexed="8"/>
      </top>
      <bottom/>
      <diagonal/>
    </border>
    <border>
      <left style="thin">
        <color indexed="64"/>
      </left>
      <right style="thin">
        <color indexed="64"/>
      </right>
      <top style="thin">
        <color indexed="64"/>
      </top>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diagonal/>
    </border>
    <border>
      <left style="hair">
        <color indexed="64"/>
      </left>
      <right/>
      <top style="thin">
        <color indexed="8"/>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auto="1"/>
      </left>
      <right style="hair">
        <color auto="1"/>
      </right>
      <top style="hair">
        <color auto="1"/>
      </top>
      <bottom style="hair">
        <color auto="1"/>
      </bottom>
      <diagonal/>
    </border>
    <border>
      <left style="thin">
        <color indexed="10"/>
      </left>
      <right style="thin">
        <color indexed="10"/>
      </right>
      <top style="thin">
        <color indexed="10"/>
      </top>
      <bottom style="thin">
        <color indexed="10"/>
      </bottom>
      <diagonal/>
    </border>
    <border>
      <left/>
      <right/>
      <top style="thin">
        <color indexed="8"/>
      </top>
      <bottom/>
      <diagonal/>
    </border>
    <border>
      <left/>
      <right/>
      <top style="hair">
        <color indexed="64"/>
      </top>
      <bottom style="hair">
        <color indexed="64"/>
      </bottom>
      <diagonal/>
    </border>
    <border>
      <left style="hair">
        <color indexed="64"/>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hair">
        <color auto="1"/>
      </top>
      <bottom style="hair">
        <color auto="1"/>
      </bottom>
      <diagonal/>
    </border>
    <border>
      <left style="hair">
        <color indexed="64"/>
      </left>
      <right style="thin">
        <color indexed="10"/>
      </right>
      <top style="hair">
        <color auto="1"/>
      </top>
      <bottom style="hair">
        <color auto="1"/>
      </bottom>
      <diagonal/>
    </border>
    <border>
      <left style="thin">
        <color indexed="64"/>
      </left>
      <right/>
      <top style="hair">
        <color auto="1"/>
      </top>
      <bottom style="thin">
        <color indexed="64"/>
      </bottom>
      <diagonal/>
    </border>
    <border>
      <left style="hair">
        <color indexed="64"/>
      </left>
      <right style="thin">
        <color indexed="10"/>
      </right>
      <top style="hair">
        <color auto="1"/>
      </top>
      <bottom style="thin">
        <color indexed="64"/>
      </bottom>
      <diagonal/>
    </border>
    <border>
      <left style="thin">
        <color indexed="10"/>
      </left>
      <right/>
      <top style="hair">
        <color indexed="64"/>
      </top>
      <bottom style="hair">
        <color indexed="64"/>
      </bottom>
      <diagonal/>
    </border>
    <border>
      <left/>
      <right style="thin">
        <color indexed="64"/>
      </right>
      <top style="hair">
        <color indexed="64"/>
      </top>
      <bottom style="hair">
        <color indexed="64"/>
      </bottom>
      <diagonal/>
    </border>
    <border>
      <left style="thin">
        <color indexed="10"/>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hair">
        <color auto="1"/>
      </top>
      <bottom style="hair">
        <color auto="1"/>
      </bottom>
      <diagonal/>
    </border>
    <border>
      <left style="hair">
        <color indexed="64"/>
      </left>
      <right/>
      <top style="hair">
        <color indexed="64"/>
      </top>
      <bottom/>
      <diagonal/>
    </border>
    <border>
      <left/>
      <right style="thin">
        <color indexed="64"/>
      </right>
      <top style="hair">
        <color indexed="64"/>
      </top>
      <bottom/>
      <diagonal/>
    </border>
    <border>
      <left style="thin">
        <color auto="1"/>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auto="1"/>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hair">
        <color indexed="10"/>
      </top>
      <bottom style="hair">
        <color indexed="10"/>
      </bottom>
      <diagonal/>
    </border>
    <border>
      <left style="thin">
        <color indexed="64"/>
      </left>
      <right/>
      <top style="hair">
        <color indexed="64"/>
      </top>
      <bottom/>
      <diagonal/>
    </border>
    <border>
      <left/>
      <right style="thin">
        <color indexed="10"/>
      </right>
      <top style="hair">
        <color indexed="64"/>
      </top>
      <bottom/>
      <diagonal/>
    </border>
    <border>
      <left/>
      <right style="thin">
        <color indexed="10"/>
      </right>
      <top/>
      <bottom style="hair">
        <color indexed="64"/>
      </bottom>
      <diagonal/>
    </border>
    <border>
      <left style="thin">
        <color indexed="64"/>
      </left>
      <right/>
      <top style="hair">
        <color auto="1"/>
      </top>
      <bottom/>
      <diagonal/>
    </border>
    <border>
      <left/>
      <right/>
      <top style="hair">
        <color auto="1"/>
      </top>
      <bottom/>
      <diagonal/>
    </border>
    <border>
      <left/>
      <right style="hair">
        <color indexed="64"/>
      </right>
      <top style="hair">
        <color indexed="64"/>
      </top>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hair">
        <color indexed="64"/>
      </right>
      <top style="hair">
        <color indexed="64"/>
      </top>
      <bottom/>
      <diagonal/>
    </border>
    <border>
      <left style="thin">
        <color indexed="10"/>
      </left>
      <right style="hair">
        <color indexed="64"/>
      </right>
      <top/>
      <bottom style="hair">
        <color auto="1"/>
      </bottom>
      <diagonal/>
    </border>
    <border>
      <left/>
      <right style="thin">
        <color indexed="10"/>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10"/>
      </left>
      <right style="thin">
        <color indexed="10"/>
      </right>
      <top/>
      <bottom style="hair">
        <color indexed="10"/>
      </bottom>
      <diagonal/>
    </border>
    <border>
      <left style="thin">
        <color indexed="64"/>
      </left>
      <right/>
      <top/>
      <bottom style="hair">
        <color indexed="64"/>
      </bottom>
      <diagonal/>
    </border>
    <border>
      <left/>
      <right style="thin">
        <color indexed="10"/>
      </right>
      <top/>
      <bottom style="hair">
        <color indexed="64"/>
      </bottom>
      <diagonal/>
    </border>
    <border>
      <left style="thin">
        <color indexed="10"/>
      </left>
      <right style="hair">
        <color indexed="64"/>
      </right>
      <top/>
      <bottom style="hair">
        <color indexed="64"/>
      </bottom>
      <diagonal/>
    </border>
    <border>
      <left style="hair">
        <color auto="1"/>
      </left>
      <right style="thin">
        <color indexed="64"/>
      </right>
      <top style="hair">
        <color auto="1"/>
      </top>
      <bottom style="hair">
        <color indexed="64"/>
      </bottom>
      <diagonal/>
    </border>
    <border>
      <left style="thin">
        <color rgb="FFFF0000"/>
      </left>
      <right style="thin">
        <color rgb="FFFF0000"/>
      </right>
      <top style="thin">
        <color rgb="FFFF0000"/>
      </top>
      <bottom style="hair">
        <color indexed="64"/>
      </bottom>
      <diagonal/>
    </border>
    <border>
      <left style="thin">
        <color rgb="FFFF0000"/>
      </left>
      <right style="thin">
        <color rgb="FFFF0000"/>
      </right>
      <top style="hair">
        <color indexed="64"/>
      </top>
      <bottom style="thin">
        <color rgb="FFFF0000"/>
      </bottom>
      <diagonal/>
    </border>
    <border>
      <left style="thin">
        <color auto="1"/>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style="thin">
        <color indexed="10"/>
      </left>
      <right style="thin">
        <color indexed="10"/>
      </right>
      <top style="thin">
        <color indexed="10"/>
      </top>
      <bottom style="thin">
        <color indexed="10"/>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FF0000"/>
      </left>
      <right/>
      <top style="hair">
        <color indexed="64"/>
      </top>
      <bottom/>
      <diagonal/>
    </border>
    <border>
      <left style="thin">
        <color rgb="FFFF0000"/>
      </left>
      <right/>
      <top/>
      <bottom style="hair">
        <color auto="1"/>
      </bottom>
      <diagonal/>
    </border>
    <border>
      <left/>
      <right/>
      <top style="thin">
        <color indexed="64"/>
      </top>
      <bottom/>
      <diagonal/>
    </border>
    <border>
      <left/>
      <right style="hair">
        <color indexed="64"/>
      </right>
      <top style="thin">
        <color indexed="64"/>
      </top>
      <bottom/>
      <diagonal/>
    </border>
    <border>
      <left style="hair">
        <color indexed="64"/>
      </left>
      <right/>
      <top/>
      <bottom style="hair">
        <color auto="1"/>
      </bottom>
      <diagonal/>
    </border>
    <border>
      <left style="thin">
        <color rgb="FFFF0000"/>
      </left>
      <right style="thin">
        <color indexed="64"/>
      </right>
      <top style="thin">
        <color rgb="FFFF0000"/>
      </top>
      <bottom/>
      <diagonal/>
    </border>
    <border>
      <left style="thin">
        <color indexed="64"/>
      </left>
      <right style="thin">
        <color rgb="FFFF0000"/>
      </right>
      <top style="thin">
        <color rgb="FFFF0000"/>
      </top>
      <bottom/>
      <diagonal/>
    </border>
    <border>
      <left/>
      <right style="hair">
        <color indexed="64"/>
      </right>
      <top/>
      <bottom style="thin">
        <color indexed="64"/>
      </bottom>
      <diagonal/>
    </border>
    <border>
      <left style="thin">
        <color rgb="FFFF0000"/>
      </left>
      <right/>
      <top style="thin">
        <color rgb="FFFF0000"/>
      </top>
      <bottom style="thin">
        <color indexed="64"/>
      </bottom>
      <diagonal/>
    </border>
    <border>
      <left/>
      <right/>
      <top style="thin">
        <color rgb="FFFF0000"/>
      </top>
      <bottom style="thin">
        <color indexed="64"/>
      </bottom>
      <diagonal/>
    </border>
    <border>
      <left/>
      <right style="thin">
        <color rgb="FFFF0000"/>
      </right>
      <top style="thin">
        <color rgb="FFFF0000"/>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s>
  <cellStyleXfs count="2">
    <xf numFmtId="0" fontId="0" fillId="0" borderId="0"/>
    <xf numFmtId="0" fontId="1" fillId="0" borderId="0">
      <alignment vertical="center"/>
    </xf>
  </cellStyleXfs>
  <cellXfs count="873">
    <xf numFmtId="0" fontId="0" fillId="0" borderId="0" xfId="0"/>
    <xf numFmtId="0" fontId="0" fillId="0" borderId="0" xfId="0" applyAlignment="1">
      <alignment vertical="center"/>
    </xf>
    <xf numFmtId="0" fontId="2" fillId="0" borderId="0" xfId="0" applyFont="1" applyAlignment="1">
      <alignment vertical="center"/>
    </xf>
    <xf numFmtId="49" fontId="0" fillId="0" borderId="0" xfId="0" applyNumberFormat="1" applyAlignment="1">
      <alignment vertical="center"/>
    </xf>
    <xf numFmtId="49" fontId="3" fillId="0" borderId="0" xfId="0" applyNumberFormat="1" applyFont="1" applyAlignment="1">
      <alignment vertical="center"/>
    </xf>
    <xf numFmtId="49" fontId="2" fillId="0" borderId="0" xfId="0" applyNumberFormat="1" applyFont="1" applyAlignment="1">
      <alignment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49" fontId="0" fillId="0" borderId="3" xfId="0" applyNumberFormat="1" applyBorder="1" applyAlignment="1">
      <alignment horizontal="center" vertical="center"/>
    </xf>
    <xf numFmtId="49" fontId="2" fillId="0" borderId="4" xfId="0" applyNumberFormat="1" applyFont="1" applyBorder="1" applyAlignment="1">
      <alignment horizontal="center" vertical="center"/>
    </xf>
    <xf numFmtId="0" fontId="0" fillId="0" borderId="4" xfId="0" applyBorder="1" applyAlignment="1">
      <alignment horizontal="center" vertical="center"/>
    </xf>
    <xf numFmtId="49" fontId="0" fillId="0" borderId="5" xfId="0" applyNumberFormat="1" applyBorder="1" applyAlignment="1">
      <alignment horizontal="center" vertical="center"/>
    </xf>
    <xf numFmtId="49" fontId="2" fillId="0" borderId="6" xfId="0" applyNumberFormat="1" applyFont="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2" borderId="6" xfId="0" applyFill="1" applyBorder="1" applyAlignment="1">
      <alignment horizontal="center"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49" fontId="0" fillId="0" borderId="11" xfId="0" applyNumberFormat="1" applyBorder="1" applyAlignment="1">
      <alignment horizontal="center" vertical="center"/>
    </xf>
    <xf numFmtId="49" fontId="2" fillId="0" borderId="12" xfId="0" applyNumberFormat="1" applyFont="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vertical="center"/>
    </xf>
    <xf numFmtId="0" fontId="0" fillId="2" borderId="0" xfId="0" applyFill="1" applyAlignment="1">
      <alignment vertical="center"/>
    </xf>
    <xf numFmtId="0" fontId="0" fillId="2" borderId="14" xfId="0" applyFill="1"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vertical="center"/>
    </xf>
    <xf numFmtId="0" fontId="0" fillId="2" borderId="17" xfId="0" applyFill="1" applyBorder="1" applyAlignment="1">
      <alignment vertical="center"/>
    </xf>
    <xf numFmtId="0" fontId="4" fillId="2" borderId="17" xfId="0" applyFont="1" applyFill="1" applyBorder="1" applyAlignment="1">
      <alignment vertical="center"/>
    </xf>
    <xf numFmtId="0" fontId="0" fillId="2" borderId="18" xfId="0" applyFill="1" applyBorder="1" applyAlignment="1">
      <alignment vertical="center"/>
    </xf>
    <xf numFmtId="0" fontId="0" fillId="0" borderId="19"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2" borderId="22" xfId="0" applyFill="1" applyBorder="1" applyAlignment="1">
      <alignment horizontal="center" vertical="center"/>
    </xf>
    <xf numFmtId="0" fontId="0" fillId="2" borderId="15" xfId="0" applyFill="1" applyBorder="1" applyAlignment="1">
      <alignment vertical="center"/>
    </xf>
    <xf numFmtId="0" fontId="0" fillId="0" borderId="22" xfId="0"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2" borderId="19" xfId="0" applyFill="1" applyBorder="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49" fontId="0" fillId="0" borderId="15" xfId="0" applyNumberFormat="1" applyBorder="1" applyAlignment="1">
      <alignment vertical="center"/>
    </xf>
    <xf numFmtId="49" fontId="0" fillId="2" borderId="15" xfId="0" applyNumberFormat="1" applyFill="1" applyBorder="1" applyAlignment="1">
      <alignment vertical="center"/>
    </xf>
    <xf numFmtId="49" fontId="0" fillId="2" borderId="12" xfId="0" applyNumberFormat="1" applyFill="1" applyBorder="1" applyAlignment="1">
      <alignment vertical="center"/>
    </xf>
    <xf numFmtId="49" fontId="0" fillId="2" borderId="17" xfId="0" applyNumberFormat="1" applyFill="1" applyBorder="1" applyAlignment="1">
      <alignment vertical="center"/>
    </xf>
    <xf numFmtId="49" fontId="0" fillId="0" borderId="12" xfId="0" applyNumberFormat="1" applyBorder="1" applyAlignment="1">
      <alignment vertical="center"/>
    </xf>
    <xf numFmtId="0" fontId="0" fillId="2" borderId="4" xfId="0" applyFill="1" applyBorder="1" applyAlignment="1">
      <alignment horizontal="center" vertical="center"/>
    </xf>
    <xf numFmtId="0" fontId="0" fillId="2" borderId="23" xfId="0" applyFill="1" applyBorder="1" applyAlignment="1">
      <alignment vertical="center"/>
    </xf>
    <xf numFmtId="0" fontId="0" fillId="2" borderId="24" xfId="0" applyFill="1" applyBorder="1" applyAlignment="1">
      <alignment vertical="center"/>
    </xf>
    <xf numFmtId="0" fontId="0" fillId="0" borderId="6" xfId="0" applyBorder="1" applyAlignment="1">
      <alignment horizontal="center" vertical="center"/>
    </xf>
    <xf numFmtId="0" fontId="0" fillId="0" borderId="12" xfId="0" applyBorder="1" applyAlignment="1">
      <alignment vertical="center"/>
    </xf>
    <xf numFmtId="0" fontId="0" fillId="0" borderId="15" xfId="0" applyBorder="1" applyAlignment="1">
      <alignment vertical="center"/>
    </xf>
    <xf numFmtId="0" fontId="2" fillId="0" borderId="12" xfId="0" applyFont="1" applyBorder="1" applyAlignment="1">
      <alignment vertical="center"/>
    </xf>
    <xf numFmtId="0" fontId="0" fillId="2" borderId="12" xfId="0" applyFill="1" applyBorder="1" applyAlignment="1">
      <alignment vertical="center"/>
    </xf>
    <xf numFmtId="0" fontId="0" fillId="2" borderId="4" xfId="0" applyFill="1" applyBorder="1" applyAlignment="1">
      <alignment vertical="center"/>
    </xf>
    <xf numFmtId="0" fontId="5" fillId="2" borderId="20" xfId="0" applyFont="1" applyFill="1" applyBorder="1" applyAlignment="1">
      <alignment vertical="center"/>
    </xf>
    <xf numFmtId="0" fontId="5" fillId="0" borderId="20" xfId="0" applyFont="1" applyBorder="1" applyAlignment="1">
      <alignment vertical="center"/>
    </xf>
    <xf numFmtId="0" fontId="0" fillId="0" borderId="23" xfId="0" applyBorder="1" applyAlignment="1">
      <alignment vertical="center"/>
    </xf>
    <xf numFmtId="0" fontId="0" fillId="2" borderId="25" xfId="0" applyFill="1" applyBorder="1" applyAlignment="1">
      <alignment vertical="center"/>
    </xf>
    <xf numFmtId="0" fontId="6" fillId="0" borderId="23" xfId="0" applyFont="1" applyBorder="1" applyAlignment="1">
      <alignment vertical="center"/>
    </xf>
    <xf numFmtId="0" fontId="0" fillId="0" borderId="24" xfId="0" applyBorder="1" applyAlignment="1">
      <alignment vertical="center"/>
    </xf>
    <xf numFmtId="0" fontId="0" fillId="2" borderId="26" xfId="0" applyFill="1" applyBorder="1" applyAlignment="1">
      <alignment horizontal="center" vertical="center"/>
    </xf>
    <xf numFmtId="0" fontId="0" fillId="2" borderId="27" xfId="0" applyFill="1" applyBorder="1" applyAlignment="1">
      <alignment vertical="center"/>
    </xf>
    <xf numFmtId="0" fontId="0" fillId="0" borderId="28" xfId="0" applyBorder="1" applyAlignment="1">
      <alignment vertical="center"/>
    </xf>
    <xf numFmtId="49" fontId="2" fillId="0" borderId="29" xfId="0" applyNumberFormat="1" applyFont="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0" fillId="0" borderId="26" xfId="0" applyBorder="1" applyAlignment="1">
      <alignment horizontal="center" vertical="center"/>
    </xf>
    <xf numFmtId="0" fontId="0" fillId="0" borderId="27" xfId="0" applyBorder="1" applyAlignment="1">
      <alignment vertical="center"/>
    </xf>
    <xf numFmtId="0" fontId="6" fillId="0" borderId="27" xfId="0" applyFont="1" applyBorder="1" applyAlignment="1">
      <alignment vertical="center"/>
    </xf>
    <xf numFmtId="0" fontId="0" fillId="0" borderId="25" xfId="0" applyBorder="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2" xfId="0" applyFont="1"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49" fontId="2" fillId="0" borderId="36" xfId="0" applyNumberFormat="1" applyFont="1"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49" fontId="2" fillId="2" borderId="38" xfId="0" applyNumberFormat="1" applyFont="1" applyFill="1" applyBorder="1" applyAlignment="1">
      <alignment horizontal="center" vertical="center"/>
    </xf>
    <xf numFmtId="0" fontId="0" fillId="2" borderId="39" xfId="0" applyFill="1" applyBorder="1" applyAlignment="1">
      <alignment vertical="center"/>
    </xf>
    <xf numFmtId="0" fontId="0" fillId="2" borderId="40" xfId="0" applyFill="1" applyBorder="1" applyAlignment="1">
      <alignment vertical="center"/>
    </xf>
    <xf numFmtId="49" fontId="2" fillId="2" borderId="12" xfId="0" applyNumberFormat="1" applyFont="1" applyFill="1" applyBorder="1" applyAlignment="1">
      <alignment horizontal="center" vertical="center"/>
    </xf>
    <xf numFmtId="49" fontId="2" fillId="2" borderId="41" xfId="0" applyNumberFormat="1"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0" fillId="2" borderId="44" xfId="0" applyFill="1" applyBorder="1" applyAlignment="1">
      <alignment vertical="center"/>
    </xf>
    <xf numFmtId="49" fontId="2" fillId="0" borderId="38" xfId="0" applyNumberFormat="1" applyFont="1"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49" fontId="2" fillId="0" borderId="41" xfId="0" applyNumberFormat="1" applyFont="1" applyBorder="1" applyAlignment="1">
      <alignment horizontal="center" vertical="center"/>
    </xf>
    <xf numFmtId="0" fontId="0" fillId="0" borderId="43" xfId="0" applyBorder="1" applyAlignment="1">
      <alignment vertical="center"/>
    </xf>
    <xf numFmtId="0" fontId="0" fillId="0" borderId="44" xfId="0" applyBorder="1" applyAlignment="1">
      <alignment vertical="center"/>
    </xf>
    <xf numFmtId="0" fontId="0" fillId="0" borderId="34" xfId="0" applyBorder="1" applyAlignment="1">
      <alignment horizontal="center" vertical="center"/>
    </xf>
    <xf numFmtId="0" fontId="0" fillId="0" borderId="23" xfId="0" applyBorder="1" applyAlignment="1">
      <alignment horizontal="center" vertical="center"/>
    </xf>
    <xf numFmtId="49" fontId="2" fillId="2" borderId="4"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49" fontId="2" fillId="0" borderId="22" xfId="0" applyNumberFormat="1" applyFont="1" applyBorder="1" applyAlignment="1">
      <alignment horizontal="center" vertical="center"/>
    </xf>
    <xf numFmtId="49" fontId="2" fillId="2" borderId="15" xfId="0" applyNumberFormat="1" applyFont="1" applyFill="1" applyBorder="1" applyAlignment="1">
      <alignment horizontal="center" vertical="center"/>
    </xf>
    <xf numFmtId="49" fontId="2" fillId="0" borderId="45" xfId="0" applyNumberFormat="1" applyFont="1"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49" fontId="2" fillId="2" borderId="48" xfId="0" applyNumberFormat="1" applyFont="1" applyFill="1" applyBorder="1" applyAlignment="1">
      <alignment horizontal="center" vertical="center"/>
    </xf>
    <xf numFmtId="0" fontId="0" fillId="2" borderId="49" xfId="0" applyFill="1" applyBorder="1" applyAlignment="1">
      <alignment vertical="center"/>
    </xf>
    <xf numFmtId="0" fontId="0" fillId="2" borderId="50" xfId="0" applyFill="1" applyBorder="1" applyAlignment="1">
      <alignment vertical="center"/>
    </xf>
    <xf numFmtId="49" fontId="2" fillId="0" borderId="35" xfId="0" applyNumberFormat="1" applyFont="1" applyBorder="1" applyAlignment="1">
      <alignment horizontal="center" vertical="center"/>
    </xf>
    <xf numFmtId="0" fontId="0" fillId="0" borderId="51" xfId="0" applyBorder="1" applyAlignment="1">
      <alignment vertical="center"/>
    </xf>
    <xf numFmtId="0" fontId="0" fillId="0" borderId="8" xfId="0" applyBorder="1" applyAlignment="1">
      <alignment horizontal="center" vertical="center"/>
    </xf>
    <xf numFmtId="49" fontId="2" fillId="2" borderId="22" xfId="0" applyNumberFormat="1" applyFont="1" applyFill="1"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5" fillId="2" borderId="17" xfId="0" applyFont="1" applyFill="1" applyBorder="1" applyAlignment="1">
      <alignment vertical="center"/>
    </xf>
    <xf numFmtId="49" fontId="2" fillId="0" borderId="15" xfId="0" applyNumberFormat="1" applyFont="1" applyBorder="1" applyAlignment="1">
      <alignment horizontal="center" vertical="center"/>
    </xf>
    <xf numFmtId="49" fontId="2" fillId="2" borderId="52" xfId="0" applyNumberFormat="1" applyFont="1" applyFill="1" applyBorder="1" applyAlignment="1">
      <alignment horizontal="center" vertical="center"/>
    </xf>
    <xf numFmtId="0" fontId="0" fillId="2" borderId="53" xfId="0" applyFill="1" applyBorder="1" applyAlignment="1">
      <alignment vertical="center"/>
    </xf>
    <xf numFmtId="0" fontId="0" fillId="2" borderId="54" xfId="0" applyFill="1" applyBorder="1" applyAlignment="1">
      <alignment vertical="center"/>
    </xf>
    <xf numFmtId="49" fontId="2" fillId="2" borderId="45" xfId="0" applyNumberFormat="1" applyFont="1" applyFill="1" applyBorder="1" applyAlignment="1">
      <alignment horizontal="center" vertical="center"/>
    </xf>
    <xf numFmtId="0" fontId="0" fillId="2" borderId="46" xfId="0" applyFill="1" applyBorder="1" applyAlignment="1">
      <alignment vertical="center"/>
    </xf>
    <xf numFmtId="0" fontId="0" fillId="2" borderId="47" xfId="0" applyFill="1" applyBorder="1" applyAlignment="1">
      <alignment vertical="center"/>
    </xf>
    <xf numFmtId="0" fontId="0" fillId="0" borderId="36" xfId="0" applyBorder="1" applyAlignment="1">
      <alignment horizontal="center" vertical="center"/>
    </xf>
    <xf numFmtId="49" fontId="2" fillId="0" borderId="19" xfId="0" applyNumberFormat="1" applyFont="1" applyBorder="1" applyAlignment="1">
      <alignment horizontal="center" vertical="center"/>
    </xf>
    <xf numFmtId="0" fontId="0" fillId="0" borderId="37" xfId="0" applyBorder="1" applyAlignment="1">
      <alignment vertical="center"/>
    </xf>
    <xf numFmtId="49" fontId="2" fillId="2" borderId="6" xfId="0" applyNumberFormat="1" applyFont="1" applyFill="1" applyBorder="1" applyAlignment="1">
      <alignment horizontal="center" vertical="center"/>
    </xf>
    <xf numFmtId="0" fontId="0" fillId="2" borderId="2" xfId="0" applyFill="1" applyBorder="1" applyAlignment="1">
      <alignment vertical="center"/>
    </xf>
    <xf numFmtId="0" fontId="0" fillId="2" borderId="7" xfId="0" applyFill="1" applyBorder="1" applyAlignment="1">
      <alignment vertical="center"/>
    </xf>
    <xf numFmtId="0" fontId="0" fillId="0" borderId="55" xfId="0" applyBorder="1" applyAlignment="1">
      <alignment horizontal="center" vertical="center"/>
    </xf>
    <xf numFmtId="0" fontId="0" fillId="2" borderId="28" xfId="0" applyFill="1" applyBorder="1" applyAlignment="1">
      <alignment vertical="center"/>
    </xf>
    <xf numFmtId="0" fontId="0" fillId="2" borderId="51" xfId="0" applyFill="1" applyBorder="1" applyAlignment="1">
      <alignment vertical="center"/>
    </xf>
    <xf numFmtId="49" fontId="0" fillId="0" borderId="43" xfId="0" applyNumberFormat="1" applyBorder="1" applyAlignment="1">
      <alignment vertical="center"/>
    </xf>
    <xf numFmtId="49" fontId="2" fillId="0" borderId="48" xfId="0" applyNumberFormat="1"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6" fillId="0" borderId="0" xfId="0" applyFont="1" applyAlignment="1">
      <alignment vertical="center"/>
    </xf>
    <xf numFmtId="49" fontId="2" fillId="0" borderId="52" xfId="0" applyNumberFormat="1"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6" fillId="2" borderId="17" xfId="0" applyFont="1" applyFill="1" applyBorder="1" applyAlignment="1">
      <alignment vertical="center"/>
    </xf>
    <xf numFmtId="0" fontId="7" fillId="0" borderId="0" xfId="0" applyFont="1" applyAlignment="1">
      <alignment vertical="center"/>
    </xf>
    <xf numFmtId="0" fontId="10"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62" xfId="0" applyFont="1" applyBorder="1" applyAlignment="1">
      <alignment horizontal="centerContinuous" vertical="center"/>
    </xf>
    <xf numFmtId="0" fontId="7" fillId="0" borderId="56" xfId="0" applyFont="1" applyBorder="1" applyAlignment="1">
      <alignment horizontal="centerContinuous" vertical="center"/>
    </xf>
    <xf numFmtId="0" fontId="7" fillId="0" borderId="57" xfId="0" applyFont="1" applyBorder="1" applyAlignment="1">
      <alignment horizontal="centerContinuous" vertical="center"/>
    </xf>
    <xf numFmtId="0" fontId="0" fillId="0" borderId="81" xfId="0" applyBorder="1" applyAlignment="1">
      <alignment horizontal="center" vertical="center"/>
    </xf>
    <xf numFmtId="0" fontId="0" fillId="7" borderId="81" xfId="0" applyFill="1" applyBorder="1" applyAlignment="1">
      <alignment horizontal="center" vertical="center"/>
    </xf>
    <xf numFmtId="0" fontId="0" fillId="2" borderId="100" xfId="0" applyFill="1" applyBorder="1" applyAlignment="1">
      <alignment vertical="center" wrapText="1"/>
    </xf>
    <xf numFmtId="0" fontId="0" fillId="2" borderId="101" xfId="0" applyFill="1" applyBorder="1" applyAlignment="1">
      <alignment vertical="center"/>
    </xf>
    <xf numFmtId="0" fontId="0" fillId="2" borderId="102" xfId="0" applyFill="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49" fontId="13" fillId="0" borderId="0" xfId="0" applyNumberFormat="1" applyFont="1" applyAlignment="1">
      <alignment vertical="center"/>
    </xf>
    <xf numFmtId="0" fontId="11" fillId="0" borderId="0" xfId="0" applyFont="1" applyAlignment="1">
      <alignment vertical="center"/>
    </xf>
    <xf numFmtId="0" fontId="14" fillId="0" borderId="0" xfId="0" applyFont="1" applyAlignment="1">
      <alignment vertical="center"/>
    </xf>
    <xf numFmtId="0" fontId="13" fillId="0" borderId="0" xfId="0" quotePrefix="1" applyFont="1" applyAlignment="1">
      <alignment vertical="center"/>
    </xf>
    <xf numFmtId="1" fontId="13" fillId="0" borderId="0" xfId="0" applyNumberFormat="1"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66" xfId="0" applyFont="1" applyBorder="1" applyAlignment="1">
      <alignment vertical="center"/>
    </xf>
    <xf numFmtId="0" fontId="19" fillId="0" borderId="61" xfId="0" applyFont="1" applyBorder="1" applyAlignment="1">
      <alignment vertical="center"/>
    </xf>
    <xf numFmtId="49" fontId="19" fillId="0" borderId="66" xfId="0" applyNumberFormat="1" applyFont="1" applyBorder="1" applyAlignment="1">
      <alignment horizontal="right" vertical="center"/>
    </xf>
    <xf numFmtId="0" fontId="19" fillId="0" borderId="56" xfId="0" applyFont="1" applyBorder="1" applyAlignment="1">
      <alignment vertical="center"/>
    </xf>
    <xf numFmtId="0" fontId="19" fillId="0" borderId="57" xfId="0" applyFont="1" applyBorder="1" applyAlignment="1">
      <alignment vertical="center"/>
    </xf>
    <xf numFmtId="0" fontId="19" fillId="0" borderId="66" xfId="0" applyFont="1" applyBorder="1" applyAlignment="1">
      <alignment horizontal="right" vertical="center"/>
    </xf>
    <xf numFmtId="0" fontId="27" fillId="0" borderId="66" xfId="0" applyFont="1" applyBorder="1" applyAlignment="1">
      <alignment horizontal="right" vertical="center"/>
    </xf>
    <xf numFmtId="0" fontId="27" fillId="0" borderId="0" xfId="0" applyFont="1" applyAlignment="1">
      <alignment vertical="center"/>
    </xf>
    <xf numFmtId="0" fontId="19" fillId="0" borderId="67" xfId="0" applyFont="1" applyBorder="1" applyAlignment="1">
      <alignment vertical="center"/>
    </xf>
    <xf numFmtId="0" fontId="19" fillId="0" borderId="99" xfId="0" applyFont="1" applyBorder="1" applyAlignment="1">
      <alignment vertical="center"/>
    </xf>
    <xf numFmtId="0" fontId="19" fillId="0" borderId="98" xfId="0" applyFont="1" applyBorder="1" applyAlignment="1">
      <alignment vertical="center"/>
    </xf>
    <xf numFmtId="14" fontId="19" fillId="0" borderId="0" xfId="0" applyNumberFormat="1" applyFont="1" applyAlignment="1">
      <alignment vertical="center"/>
    </xf>
    <xf numFmtId="0" fontId="13" fillId="0" borderId="108" xfId="0" applyFont="1" applyBorder="1" applyAlignment="1">
      <alignment vertical="center"/>
    </xf>
    <xf numFmtId="0" fontId="13" fillId="0" borderId="109" xfId="0" applyFont="1" applyBorder="1" applyAlignment="1">
      <alignment vertical="center"/>
    </xf>
    <xf numFmtId="0" fontId="13" fillId="0" borderId="111" xfId="0" applyFont="1" applyBorder="1" applyAlignment="1">
      <alignment vertical="center"/>
    </xf>
    <xf numFmtId="0" fontId="13" fillId="0" borderId="112" xfId="0" applyFont="1" applyBorder="1" applyAlignment="1">
      <alignment vertical="center"/>
    </xf>
    <xf numFmtId="178" fontId="13" fillId="0" borderId="111" xfId="0" applyNumberFormat="1" applyFont="1" applyBorder="1" applyAlignment="1">
      <alignment vertical="center"/>
    </xf>
    <xf numFmtId="0" fontId="15" fillId="0" borderId="111" xfId="0" applyFont="1" applyBorder="1" applyAlignment="1">
      <alignment vertical="center"/>
    </xf>
    <xf numFmtId="0" fontId="14" fillId="0" borderId="121" xfId="0" applyFont="1" applyBorder="1" applyAlignment="1">
      <alignment vertical="center"/>
    </xf>
    <xf numFmtId="0" fontId="14" fillId="0" borderId="128" xfId="0" applyFont="1" applyBorder="1" applyAlignment="1">
      <alignment vertical="center"/>
    </xf>
    <xf numFmtId="0" fontId="25" fillId="9" borderId="0" xfId="0" applyFont="1" applyFill="1" applyAlignment="1">
      <alignment vertical="center"/>
    </xf>
    <xf numFmtId="0" fontId="19" fillId="9" borderId="0" xfId="0" applyFont="1" applyFill="1" applyAlignment="1">
      <alignment vertical="center"/>
    </xf>
    <xf numFmtId="0" fontId="26" fillId="9" borderId="0" xfId="0" applyFont="1" applyFill="1" applyAlignment="1">
      <alignment horizontal="centerContinuous" vertical="center"/>
    </xf>
    <xf numFmtId="0" fontId="26" fillId="9" borderId="0" xfId="0" applyFont="1" applyFill="1" applyAlignment="1">
      <alignment vertical="center"/>
    </xf>
    <xf numFmtId="0" fontId="25" fillId="9" borderId="0" xfId="0" applyFont="1" applyFill="1" applyAlignment="1">
      <alignment horizontal="right" vertical="center"/>
    </xf>
    <xf numFmtId="0" fontId="19" fillId="0" borderId="160" xfId="0" applyFont="1" applyBorder="1" applyAlignment="1">
      <alignment vertical="center"/>
    </xf>
    <xf numFmtId="0" fontId="25" fillId="9" borderId="62" xfId="0" applyFont="1" applyFill="1" applyBorder="1" applyAlignment="1">
      <alignment vertical="center"/>
    </xf>
    <xf numFmtId="0" fontId="25" fillId="9" borderId="56" xfId="0" applyFont="1" applyFill="1" applyBorder="1" applyAlignment="1">
      <alignment vertical="center"/>
    </xf>
    <xf numFmtId="0" fontId="26" fillId="9" borderId="56" xfId="0" applyFont="1" applyFill="1" applyBorder="1" applyAlignment="1">
      <alignment horizontal="right" vertical="center"/>
    </xf>
    <xf numFmtId="0" fontId="19" fillId="9" borderId="56" xfId="0" applyFont="1" applyFill="1" applyBorder="1" applyAlignment="1">
      <alignment vertical="center"/>
    </xf>
    <xf numFmtId="0" fontId="19" fillId="9" borderId="57" xfId="0" applyFont="1" applyFill="1" applyBorder="1" applyAlignment="1">
      <alignment vertical="center"/>
    </xf>
    <xf numFmtId="0" fontId="25" fillId="9" borderId="66" xfId="0" applyFont="1" applyFill="1" applyBorder="1" applyAlignment="1">
      <alignment vertical="center"/>
    </xf>
    <xf numFmtId="0" fontId="19" fillId="9" borderId="61" xfId="0" applyFont="1" applyFill="1" applyBorder="1" applyAlignment="1">
      <alignment vertical="center"/>
    </xf>
    <xf numFmtId="0" fontId="22" fillId="0" borderId="66" xfId="0" applyFont="1" applyBorder="1" applyAlignment="1">
      <alignment vertical="center"/>
    </xf>
    <xf numFmtId="0" fontId="25" fillId="9" borderId="67" xfId="0" applyFont="1" applyFill="1" applyBorder="1" applyAlignment="1">
      <alignment vertical="center"/>
    </xf>
    <xf numFmtId="0" fontId="25" fillId="9" borderId="99" xfId="0" applyFont="1" applyFill="1" applyBorder="1" applyAlignment="1">
      <alignment vertical="center"/>
    </xf>
    <xf numFmtId="0" fontId="25" fillId="9" borderId="99" xfId="0" applyFont="1" applyFill="1" applyBorder="1" applyAlignment="1">
      <alignment horizontal="right" vertical="center"/>
    </xf>
    <xf numFmtId="0" fontId="19" fillId="9" borderId="99" xfId="0" applyFont="1" applyFill="1" applyBorder="1" applyAlignment="1">
      <alignment vertical="center"/>
    </xf>
    <xf numFmtId="0" fontId="24" fillId="9" borderId="99" xfId="0" applyFont="1" applyFill="1" applyBorder="1" applyAlignment="1">
      <alignment horizontal="right" vertical="center"/>
    </xf>
    <xf numFmtId="0" fontId="24" fillId="9" borderId="98" xfId="0" applyFont="1" applyFill="1" applyBorder="1" applyAlignment="1">
      <alignment horizontal="right" vertical="center"/>
    </xf>
    <xf numFmtId="0" fontId="22" fillId="0" borderId="62" xfId="0" applyFont="1" applyBorder="1" applyAlignment="1">
      <alignment vertical="center"/>
    </xf>
    <xf numFmtId="0" fontId="14" fillId="0" borderId="135" xfId="0" applyFont="1" applyBorder="1" applyAlignment="1">
      <alignment horizontal="center" vertical="center"/>
    </xf>
    <xf numFmtId="0" fontId="14" fillId="0" borderId="121" xfId="0" applyFont="1" applyBorder="1" applyAlignment="1">
      <alignment horizontal="center" vertical="center"/>
    </xf>
    <xf numFmtId="0" fontId="14" fillId="0" borderId="128" xfId="0" applyFont="1" applyBorder="1" applyAlignment="1">
      <alignment horizontal="center" vertical="center"/>
    </xf>
    <xf numFmtId="0" fontId="13" fillId="0" borderId="0" xfId="0" applyFont="1" applyAlignment="1">
      <alignment horizontal="center" vertical="center"/>
    </xf>
    <xf numFmtId="0" fontId="14" fillId="5" borderId="161" xfId="0" applyFont="1" applyFill="1" applyBorder="1" applyAlignment="1">
      <alignment vertical="center"/>
    </xf>
    <xf numFmtId="0" fontId="31" fillId="0" borderId="0" xfId="0" applyFont="1" applyAlignment="1">
      <alignment vertical="center"/>
    </xf>
    <xf numFmtId="0" fontId="32" fillId="0" borderId="0" xfId="1" applyFont="1">
      <alignment vertical="center"/>
    </xf>
    <xf numFmtId="0" fontId="32" fillId="0" borderId="0" xfId="1" applyFont="1" applyAlignment="1">
      <alignment horizontal="right" vertical="center"/>
    </xf>
    <xf numFmtId="0" fontId="32" fillId="0" borderId="0" xfId="1" applyFont="1" applyAlignment="1">
      <alignment vertical="center" wrapText="1"/>
    </xf>
    <xf numFmtId="0" fontId="13" fillId="0" borderId="62" xfId="0" applyFont="1" applyBorder="1" applyAlignment="1">
      <alignment vertical="center"/>
    </xf>
    <xf numFmtId="0" fontId="13" fillId="0" borderId="56" xfId="0" applyFont="1" applyBorder="1" applyAlignment="1">
      <alignment vertical="center"/>
    </xf>
    <xf numFmtId="0" fontId="13" fillId="0" borderId="57" xfId="0" applyFont="1" applyBorder="1" applyAlignment="1">
      <alignment vertical="center"/>
    </xf>
    <xf numFmtId="0" fontId="13" fillId="0" borderId="66" xfId="0" applyFont="1" applyBorder="1" applyAlignment="1">
      <alignment vertical="center"/>
    </xf>
    <xf numFmtId="0" fontId="13" fillId="0" borderId="61" xfId="0" applyFont="1" applyBorder="1" applyAlignment="1">
      <alignment vertical="center"/>
    </xf>
    <xf numFmtId="0" fontId="13" fillId="0" borderId="0" xfId="0" applyFont="1" applyAlignment="1">
      <alignment horizontal="right" vertical="center"/>
    </xf>
    <xf numFmtId="0" fontId="13" fillId="0" borderId="67" xfId="0" applyFont="1" applyBorder="1" applyAlignment="1">
      <alignment vertical="center"/>
    </xf>
    <xf numFmtId="0" fontId="13" fillId="0" borderId="99" xfId="0" applyFont="1" applyBorder="1" applyAlignment="1">
      <alignment vertical="center"/>
    </xf>
    <xf numFmtId="0" fontId="13" fillId="0" borderId="98" xfId="0" applyFont="1" applyBorder="1" applyAlignment="1">
      <alignment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49" xfId="0" applyFont="1" applyBorder="1" applyAlignment="1">
      <alignment vertical="center"/>
    </xf>
    <xf numFmtId="0" fontId="13" fillId="0" borderId="68" xfId="0" applyFont="1" applyBorder="1" applyAlignment="1">
      <alignment vertical="center"/>
    </xf>
    <xf numFmtId="0" fontId="13" fillId="0" borderId="90" xfId="0" applyFont="1" applyBorder="1" applyAlignment="1">
      <alignment vertical="center"/>
    </xf>
    <xf numFmtId="0" fontId="13" fillId="0" borderId="72" xfId="0" applyFont="1" applyBorder="1" applyAlignment="1">
      <alignment vertical="center"/>
    </xf>
    <xf numFmtId="0" fontId="13" fillId="0" borderId="63" xfId="0" applyFont="1" applyBorder="1" applyAlignment="1">
      <alignment vertical="center"/>
    </xf>
    <xf numFmtId="178" fontId="13" fillId="0" borderId="63" xfId="0" quotePrefix="1" applyNumberFormat="1" applyFont="1" applyBorder="1" applyAlignment="1">
      <alignment vertical="center"/>
    </xf>
    <xf numFmtId="0" fontId="13" fillId="0" borderId="73" xfId="0" applyFont="1" applyBorder="1" applyAlignment="1">
      <alignment vertical="center"/>
    </xf>
    <xf numFmtId="0" fontId="13" fillId="0" borderId="0" xfId="0" quotePrefix="1" applyFont="1" applyAlignment="1">
      <alignment horizontal="center" vertical="center"/>
    </xf>
    <xf numFmtId="0" fontId="32" fillId="0" borderId="0" xfId="1" quotePrefix="1" applyFont="1">
      <alignment vertical="center"/>
    </xf>
    <xf numFmtId="0" fontId="13" fillId="0" borderId="170" xfId="0" applyFont="1" applyBorder="1" applyAlignment="1">
      <alignment vertical="center"/>
    </xf>
    <xf numFmtId="0" fontId="13" fillId="0" borderId="174" xfId="0" applyFont="1" applyBorder="1" applyAlignment="1">
      <alignment vertical="center"/>
    </xf>
    <xf numFmtId="0" fontId="13" fillId="0" borderId="175" xfId="0" applyFont="1" applyBorder="1" applyAlignment="1">
      <alignment vertical="center"/>
    </xf>
    <xf numFmtId="0" fontId="13" fillId="0" borderId="176" xfId="0" applyFont="1" applyBorder="1" applyAlignment="1">
      <alignment vertical="center"/>
    </xf>
    <xf numFmtId="0" fontId="13" fillId="0" borderId="165" xfId="0" applyFont="1" applyBorder="1" applyAlignment="1">
      <alignment vertical="center"/>
    </xf>
    <xf numFmtId="0" fontId="0" fillId="0" borderId="183" xfId="0" quotePrefix="1" applyBorder="1" applyAlignment="1">
      <alignment horizontal="center" vertical="center"/>
    </xf>
    <xf numFmtId="0" fontId="0" fillId="0" borderId="184" xfId="0" applyBorder="1" applyAlignment="1">
      <alignment vertical="center" wrapText="1"/>
    </xf>
    <xf numFmtId="180" fontId="0" fillId="0" borderId="184" xfId="0" applyNumberFormat="1" applyBorder="1" applyAlignment="1">
      <alignment horizontal="center" vertical="center"/>
    </xf>
    <xf numFmtId="181" fontId="0" fillId="0" borderId="184" xfId="0" applyNumberFormat="1" applyBorder="1" applyAlignment="1">
      <alignment horizontal="center" vertical="center"/>
    </xf>
    <xf numFmtId="182" fontId="0" fillId="0" borderId="185" xfId="0" applyNumberFormat="1" applyBorder="1" applyAlignment="1">
      <alignment horizontal="center" vertical="center"/>
    </xf>
    <xf numFmtId="0" fontId="0" fillId="0" borderId="184" xfId="0" applyBorder="1" applyAlignment="1">
      <alignment horizontal="center" vertical="center"/>
    </xf>
    <xf numFmtId="0" fontId="0" fillId="0" borderId="184" xfId="0" applyBorder="1" applyAlignment="1">
      <alignment vertical="center"/>
    </xf>
    <xf numFmtId="0" fontId="0" fillId="0" borderId="189" xfId="0" quotePrefix="1" applyBorder="1" applyAlignment="1">
      <alignment horizontal="center" vertical="center"/>
    </xf>
    <xf numFmtId="0" fontId="0" fillId="0" borderId="190" xfId="0" applyBorder="1" applyAlignment="1">
      <alignment vertical="center" wrapText="1"/>
    </xf>
    <xf numFmtId="180" fontId="0" fillId="0" borderId="190" xfId="0" applyNumberFormat="1" applyBorder="1" applyAlignment="1">
      <alignment horizontal="center" vertical="center"/>
    </xf>
    <xf numFmtId="181" fontId="0" fillId="0" borderId="190" xfId="0" applyNumberFormat="1" applyBorder="1" applyAlignment="1">
      <alignment horizontal="center" vertical="center"/>
    </xf>
    <xf numFmtId="182" fontId="0" fillId="0" borderId="191" xfId="0" applyNumberFormat="1"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6" borderId="183" xfId="0" quotePrefix="1" applyFill="1" applyBorder="1" applyAlignment="1">
      <alignment horizontal="center" vertical="center"/>
    </xf>
    <xf numFmtId="0" fontId="0" fillId="6" borderId="184" xfId="0" applyFill="1" applyBorder="1" applyAlignment="1">
      <alignment vertical="center" wrapText="1"/>
    </xf>
    <xf numFmtId="0" fontId="0" fillId="6" borderId="184" xfId="0" applyFill="1" applyBorder="1" applyAlignment="1">
      <alignment horizontal="center" vertical="center"/>
    </xf>
    <xf numFmtId="181" fontId="0" fillId="6" borderId="184" xfId="0" applyNumberFormat="1" applyFill="1" applyBorder="1" applyAlignment="1">
      <alignment horizontal="center" vertical="center"/>
    </xf>
    <xf numFmtId="182" fontId="0" fillId="6" borderId="185" xfId="0" applyNumberFormat="1" applyFill="1" applyBorder="1" applyAlignment="1">
      <alignment horizontal="center" vertical="center"/>
    </xf>
    <xf numFmtId="180" fontId="0" fillId="6" borderId="184" xfId="0" applyNumberFormat="1" applyFill="1" applyBorder="1" applyAlignment="1">
      <alignment horizontal="center" vertical="center"/>
    </xf>
    <xf numFmtId="0" fontId="0" fillId="6" borderId="184" xfId="0" applyFill="1" applyBorder="1" applyAlignment="1">
      <alignment vertical="center"/>
    </xf>
    <xf numFmtId="0" fontId="0" fillId="6" borderId="186" xfId="0" quotePrefix="1" applyFill="1" applyBorder="1" applyAlignment="1">
      <alignment horizontal="center" vertical="center"/>
    </xf>
    <xf numFmtId="0" fontId="0" fillId="6" borderId="187" xfId="0" applyFill="1" applyBorder="1" applyAlignment="1">
      <alignment vertical="center"/>
    </xf>
    <xf numFmtId="180" fontId="0" fillId="6" borderId="187" xfId="0" applyNumberFormat="1" applyFill="1" applyBorder="1" applyAlignment="1">
      <alignment horizontal="center" vertical="center"/>
    </xf>
    <xf numFmtId="181" fontId="0" fillId="6" borderId="187" xfId="0" applyNumberFormat="1" applyFill="1" applyBorder="1" applyAlignment="1">
      <alignment horizontal="center" vertical="center"/>
    </xf>
    <xf numFmtId="182" fontId="0" fillId="6" borderId="188" xfId="0" applyNumberFormat="1" applyFill="1" applyBorder="1" applyAlignment="1">
      <alignment horizontal="center" vertical="center"/>
    </xf>
    <xf numFmtId="0" fontId="36" fillId="3" borderId="0" xfId="0" applyFont="1" applyFill="1" applyAlignment="1">
      <alignment horizontal="centerContinuous" vertical="center"/>
    </xf>
    <xf numFmtId="0" fontId="37" fillId="0" borderId="0" xfId="0" applyFont="1" applyAlignment="1">
      <alignment vertical="center"/>
    </xf>
    <xf numFmtId="0" fontId="37" fillId="5" borderId="161" xfId="0" applyFont="1" applyFill="1" applyBorder="1" applyAlignment="1">
      <alignment vertical="center"/>
    </xf>
    <xf numFmtId="0" fontId="38" fillId="0" borderId="0" xfId="0" applyFont="1" applyAlignment="1">
      <alignment vertical="center"/>
    </xf>
    <xf numFmtId="0" fontId="37" fillId="0" borderId="0" xfId="0" applyFont="1" applyAlignment="1" applyProtection="1">
      <alignment horizontal="center" vertical="center"/>
      <protection hidden="1"/>
    </xf>
    <xf numFmtId="0" fontId="37" fillId="0" borderId="0" xfId="0" applyFont="1" applyAlignment="1">
      <alignment horizontal="left" vertical="center" indent="1"/>
    </xf>
    <xf numFmtId="0" fontId="37" fillId="0" borderId="0" xfId="0" applyFont="1" applyAlignment="1" applyProtection="1">
      <alignment vertical="center"/>
      <protection hidden="1"/>
    </xf>
    <xf numFmtId="0" fontId="37" fillId="0" borderId="0" xfId="0" applyFont="1" applyAlignment="1" applyProtection="1">
      <alignment horizontal="left" vertical="center" indent="1"/>
      <protection hidden="1"/>
    </xf>
    <xf numFmtId="49" fontId="41" fillId="3" borderId="0" xfId="0" applyNumberFormat="1" applyFont="1" applyFill="1" applyAlignment="1">
      <alignment horizontal="centerContinuous" vertical="center"/>
    </xf>
    <xf numFmtId="0" fontId="13" fillId="0" borderId="122" xfId="0" applyFont="1" applyBorder="1" applyAlignment="1">
      <alignment vertical="center"/>
    </xf>
    <xf numFmtId="182" fontId="13" fillId="0" borderId="0" xfId="0" applyNumberFormat="1" applyFont="1" applyAlignment="1">
      <alignment vertical="center"/>
    </xf>
    <xf numFmtId="180" fontId="13" fillId="0" borderId="0" xfId="0" applyNumberFormat="1" applyFont="1" applyAlignment="1">
      <alignment vertical="center"/>
    </xf>
    <xf numFmtId="0" fontId="13" fillId="0" borderId="90" xfId="0" applyFont="1" applyBorder="1" applyAlignment="1">
      <alignment vertical="center" wrapText="1"/>
    </xf>
    <xf numFmtId="0" fontId="13" fillId="0" borderId="194" xfId="0" applyFont="1" applyBorder="1" applyAlignment="1">
      <alignment vertical="center"/>
    </xf>
    <xf numFmtId="0" fontId="13" fillId="0" borderId="195" xfId="0" applyFont="1" applyBorder="1" applyAlignment="1">
      <alignment vertical="center"/>
    </xf>
    <xf numFmtId="178" fontId="13" fillId="0" borderId="194" xfId="0" applyNumberFormat="1" applyFont="1" applyBorder="1" applyAlignment="1">
      <alignment vertical="center"/>
    </xf>
    <xf numFmtId="0" fontId="15" fillId="0" borderId="194" xfId="0" applyFont="1" applyBorder="1" applyAlignment="1">
      <alignment vertical="center"/>
    </xf>
    <xf numFmtId="0" fontId="37" fillId="0" borderId="212" xfId="0" applyFont="1" applyBorder="1" applyAlignment="1">
      <alignment horizontal="center" vertical="center"/>
    </xf>
    <xf numFmtId="0" fontId="37" fillId="0" borderId="205" xfId="0" applyFont="1" applyBorder="1" applyAlignment="1" applyProtection="1">
      <alignment vertical="center"/>
      <protection locked="0"/>
    </xf>
    <xf numFmtId="0" fontId="37" fillId="0" borderId="205" xfId="0" applyFont="1" applyBorder="1" applyAlignment="1">
      <alignment vertical="center"/>
    </xf>
    <xf numFmtId="0" fontId="37" fillId="5" borderId="203" xfId="0" applyFont="1" applyFill="1" applyBorder="1" applyAlignment="1" applyProtection="1">
      <alignment horizontal="center" vertical="center"/>
      <protection locked="0"/>
    </xf>
    <xf numFmtId="0" fontId="37" fillId="4" borderId="203" xfId="0" applyFont="1" applyFill="1" applyBorder="1" applyAlignment="1" applyProtection="1">
      <alignment horizontal="center" vertical="center"/>
      <protection locked="0"/>
    </xf>
    <xf numFmtId="0" fontId="37" fillId="0" borderId="204" xfId="0" applyFont="1" applyBorder="1" applyAlignment="1">
      <alignment vertical="center"/>
    </xf>
    <xf numFmtId="0" fontId="37" fillId="0" borderId="205" xfId="0" applyFont="1" applyBorder="1" applyAlignment="1" applyProtection="1">
      <alignment vertical="center"/>
      <protection hidden="1"/>
    </xf>
    <xf numFmtId="0" fontId="37" fillId="0" borderId="213" xfId="0" applyFont="1" applyBorder="1" applyAlignment="1" applyProtection="1">
      <alignment vertical="center"/>
      <protection hidden="1"/>
    </xf>
    <xf numFmtId="180" fontId="37" fillId="5" borderId="203" xfId="0" applyNumberFormat="1" applyFont="1" applyFill="1" applyBorder="1" applyAlignment="1" applyProtection="1">
      <alignment horizontal="center" vertical="center"/>
      <protection locked="0"/>
    </xf>
    <xf numFmtId="181" fontId="37" fillId="5" borderId="203" xfId="0" applyNumberFormat="1" applyFont="1" applyFill="1" applyBorder="1" applyAlignment="1" applyProtection="1">
      <alignment horizontal="center" vertical="center"/>
      <protection locked="0"/>
    </xf>
    <xf numFmtId="0" fontId="37" fillId="0" borderId="215" xfId="0" applyFont="1" applyBorder="1" applyAlignment="1" applyProtection="1">
      <alignment horizontal="center" vertical="center"/>
      <protection hidden="1"/>
    </xf>
    <xf numFmtId="0" fontId="37" fillId="0" borderId="217" xfId="0" applyFont="1" applyBorder="1" applyAlignment="1">
      <alignment horizontal="center" vertical="center"/>
    </xf>
    <xf numFmtId="0" fontId="37" fillId="0" borderId="218" xfId="0" applyFont="1" applyBorder="1" applyAlignment="1" applyProtection="1">
      <alignment horizontal="left" vertical="center" indent="1"/>
      <protection hidden="1"/>
    </xf>
    <xf numFmtId="0" fontId="37" fillId="0" borderId="220" xfId="0" applyFont="1" applyBorder="1" applyAlignment="1">
      <alignment vertical="center"/>
    </xf>
    <xf numFmtId="0" fontId="13" fillId="0" borderId="205" xfId="0" applyFont="1" applyBorder="1" applyAlignment="1">
      <alignment vertical="center"/>
    </xf>
    <xf numFmtId="177" fontId="13" fillId="0" borderId="205" xfId="0" applyNumberFormat="1" applyFont="1" applyBorder="1" applyAlignment="1">
      <alignment vertical="center"/>
    </xf>
    <xf numFmtId="0" fontId="13" fillId="0" borderId="219" xfId="0" applyFont="1" applyBorder="1" applyAlignment="1">
      <alignment vertical="center"/>
    </xf>
    <xf numFmtId="0" fontId="13" fillId="0" borderId="213" xfId="0" applyFont="1" applyBorder="1" applyAlignment="1">
      <alignment vertical="center"/>
    </xf>
    <xf numFmtId="0" fontId="15" fillId="0" borderId="213" xfId="0" applyFont="1" applyBorder="1" applyAlignment="1">
      <alignment vertical="center"/>
    </xf>
    <xf numFmtId="0" fontId="13" fillId="0" borderId="227" xfId="0" applyFont="1" applyBorder="1" applyAlignment="1">
      <alignment vertical="center"/>
    </xf>
    <xf numFmtId="0" fontId="13" fillId="0" borderId="222" xfId="0" applyFont="1" applyBorder="1" applyAlignment="1">
      <alignment vertical="center"/>
    </xf>
    <xf numFmtId="0" fontId="13" fillId="0" borderId="223" xfId="0" applyFont="1" applyBorder="1" applyAlignment="1">
      <alignment vertical="center"/>
    </xf>
    <xf numFmtId="0" fontId="37" fillId="0" borderId="0" xfId="0" applyFont="1" applyAlignment="1" applyProtection="1">
      <alignment vertical="center" wrapText="1"/>
      <protection hidden="1"/>
    </xf>
    <xf numFmtId="0" fontId="37" fillId="0" borderId="68" xfId="0" applyFont="1" applyBorder="1" applyAlignment="1" applyProtection="1">
      <alignment vertical="center" wrapText="1"/>
      <protection hidden="1"/>
    </xf>
    <xf numFmtId="0" fontId="37" fillId="0" borderId="90" xfId="0" applyFont="1" applyBorder="1" applyAlignment="1" applyProtection="1">
      <alignment vertical="center"/>
      <protection hidden="1"/>
    </xf>
    <xf numFmtId="0" fontId="37" fillId="0" borderId="0" xfId="0" applyFont="1" applyAlignment="1">
      <alignment vertical="center" wrapText="1"/>
    </xf>
    <xf numFmtId="0" fontId="37" fillId="0" borderId="68" xfId="0" applyFont="1" applyBorder="1" applyAlignment="1" applyProtection="1">
      <alignment vertical="center"/>
      <protection hidden="1"/>
    </xf>
    <xf numFmtId="0" fontId="37" fillId="0" borderId="90" xfId="0" applyFont="1" applyBorder="1" applyAlignment="1" applyProtection="1">
      <alignment vertical="center" wrapText="1"/>
      <protection hidden="1"/>
    </xf>
    <xf numFmtId="0" fontId="14" fillId="0" borderId="212" xfId="0" applyFont="1" applyBorder="1" applyAlignment="1" applyProtection="1">
      <alignment horizontal="center" vertical="center" wrapText="1"/>
      <protection hidden="1"/>
    </xf>
    <xf numFmtId="0" fontId="13" fillId="0" borderId="231" xfId="0" applyFont="1" applyBorder="1" applyAlignment="1">
      <alignment horizontal="center" vertical="center"/>
    </xf>
    <xf numFmtId="0" fontId="13" fillId="0" borderId="229" xfId="0" applyFont="1" applyBorder="1" applyAlignment="1">
      <alignment horizontal="center" vertical="center"/>
    </xf>
    <xf numFmtId="182" fontId="13" fillId="0" borderId="0" xfId="0" applyNumberFormat="1" applyFont="1" applyAlignment="1">
      <alignment horizontal="center" vertical="center"/>
    </xf>
    <xf numFmtId="0" fontId="13" fillId="0" borderId="261" xfId="0" applyFont="1" applyBorder="1" applyAlignment="1">
      <alignment vertical="center"/>
    </xf>
    <xf numFmtId="0" fontId="13" fillId="0" borderId="143" xfId="0" applyFont="1" applyBorder="1" applyAlignment="1">
      <alignment vertical="center"/>
    </xf>
    <xf numFmtId="0" fontId="13" fillId="0" borderId="263" xfId="0" applyFont="1" applyBorder="1" applyAlignment="1">
      <alignment vertical="center"/>
    </xf>
    <xf numFmtId="0" fontId="13" fillId="0" borderId="230" xfId="0" applyFont="1" applyBorder="1" applyAlignment="1">
      <alignment vertical="center"/>
    </xf>
    <xf numFmtId="0" fontId="13" fillId="0" borderId="231" xfId="0" applyFont="1" applyBorder="1" applyAlignment="1">
      <alignment vertical="center"/>
    </xf>
    <xf numFmtId="0" fontId="13" fillId="0" borderId="117" xfId="0" applyFont="1" applyBorder="1" applyAlignment="1">
      <alignment vertical="center"/>
    </xf>
    <xf numFmtId="0" fontId="13" fillId="0" borderId="205" xfId="0" applyFont="1" applyBorder="1" applyAlignment="1">
      <alignment horizontal="right" vertical="center"/>
    </xf>
    <xf numFmtId="0" fontId="13" fillId="0" borderId="230" xfId="0" applyFont="1" applyBorder="1" applyAlignment="1">
      <alignment vertical="top"/>
    </xf>
    <xf numFmtId="0" fontId="13" fillId="0" borderId="222" xfId="0" applyFont="1" applyBorder="1" applyAlignment="1">
      <alignment horizontal="right" vertical="center"/>
    </xf>
    <xf numFmtId="0" fontId="13" fillId="0" borderId="262" xfId="0" applyFont="1" applyBorder="1" applyAlignment="1">
      <alignment horizontal="center" vertical="center"/>
    </xf>
    <xf numFmtId="0" fontId="15" fillId="0" borderId="205" xfId="0" applyFont="1" applyBorder="1" applyAlignment="1">
      <alignment vertical="center"/>
    </xf>
    <xf numFmtId="0" fontId="13" fillId="0" borderId="266" xfId="0" applyFont="1" applyBorder="1" applyAlignment="1">
      <alignment vertical="center"/>
    </xf>
    <xf numFmtId="0" fontId="13" fillId="0" borderId="275" xfId="0" applyFont="1" applyBorder="1" applyAlignment="1">
      <alignment vertical="center"/>
    </xf>
    <xf numFmtId="0" fontId="13" fillId="0" borderId="276" xfId="0" applyFont="1" applyBorder="1" applyAlignment="1">
      <alignment vertical="center"/>
    </xf>
    <xf numFmtId="0" fontId="13" fillId="0" borderId="276" xfId="0" applyFont="1" applyBorder="1" applyAlignment="1">
      <alignment horizontal="right" vertical="center"/>
    </xf>
    <xf numFmtId="0" fontId="13" fillId="0" borderId="61" xfId="0" quotePrefix="1" applyFont="1" applyBorder="1" applyAlignment="1">
      <alignment vertical="center"/>
    </xf>
    <xf numFmtId="0" fontId="46" fillId="0" borderId="66" xfId="0" applyFont="1" applyBorder="1" applyAlignment="1">
      <alignment vertical="center"/>
    </xf>
    <xf numFmtId="0" fontId="12" fillId="0" borderId="0" xfId="0" applyFont="1" applyAlignment="1">
      <alignment vertical="center"/>
    </xf>
    <xf numFmtId="0" fontId="12" fillId="0" borderId="0" xfId="0" quotePrefix="1" applyFont="1" applyAlignment="1">
      <alignment vertical="center"/>
    </xf>
    <xf numFmtId="0" fontId="12" fillId="0" borderId="61" xfId="0" quotePrefix="1" applyFont="1" applyBorder="1" applyAlignment="1">
      <alignment vertical="center"/>
    </xf>
    <xf numFmtId="0" fontId="13" fillId="0" borderId="99" xfId="0" quotePrefix="1" applyFont="1" applyBorder="1" applyAlignment="1">
      <alignment vertical="center"/>
    </xf>
    <xf numFmtId="0" fontId="13" fillId="0" borderId="98" xfId="0" quotePrefix="1" applyFont="1" applyBorder="1" applyAlignment="1">
      <alignment vertical="center"/>
    </xf>
    <xf numFmtId="0" fontId="37" fillId="10" borderId="239" xfId="0" applyFont="1" applyFill="1" applyBorder="1" applyAlignment="1" applyProtection="1">
      <alignment horizontal="center" vertical="center"/>
      <protection locked="0"/>
    </xf>
    <xf numFmtId="0" fontId="13" fillId="0" borderId="278" xfId="0" applyFont="1" applyBorder="1" applyAlignment="1">
      <alignment vertical="center"/>
    </xf>
    <xf numFmtId="0" fontId="14" fillId="11" borderId="139" xfId="0" applyFont="1" applyFill="1" applyBorder="1" applyAlignment="1">
      <alignment horizontal="center" vertical="center"/>
    </xf>
    <xf numFmtId="0" fontId="14" fillId="11" borderId="139" xfId="0" applyFont="1" applyFill="1" applyBorder="1" applyAlignment="1">
      <alignment vertical="center"/>
    </xf>
    <xf numFmtId="0" fontId="13" fillId="0" borderId="201" xfId="0" applyFont="1" applyBorder="1" applyAlignment="1" applyProtection="1">
      <alignment horizontal="center" vertical="center" wrapText="1"/>
      <protection hidden="1"/>
    </xf>
    <xf numFmtId="0" fontId="32" fillId="6" borderId="104" xfId="1" applyFont="1" applyFill="1" applyBorder="1" applyAlignment="1">
      <alignment horizontal="center" vertical="center"/>
    </xf>
    <xf numFmtId="0" fontId="37" fillId="5" borderId="279" xfId="0" applyFont="1" applyFill="1" applyBorder="1" applyAlignment="1" applyProtection="1">
      <alignment horizontal="center" vertical="center"/>
      <protection locked="0"/>
    </xf>
    <xf numFmtId="184" fontId="13" fillId="0" borderId="280" xfId="0" applyNumberFormat="1" applyFont="1" applyBorder="1" applyAlignment="1">
      <alignment horizontal="center" vertical="center"/>
    </xf>
    <xf numFmtId="176" fontId="13" fillId="0" borderId="0" xfId="0" applyNumberFormat="1" applyFont="1" applyAlignment="1">
      <alignment horizontal="center" vertical="center"/>
    </xf>
    <xf numFmtId="184" fontId="13" fillId="0" borderId="0" xfId="0" applyNumberFormat="1" applyFont="1" applyAlignment="1">
      <alignment horizontal="center" vertical="center"/>
    </xf>
    <xf numFmtId="0" fontId="13" fillId="0" borderId="282" xfId="0" applyFont="1" applyBorder="1" applyAlignment="1">
      <alignment vertical="center"/>
    </xf>
    <xf numFmtId="0" fontId="13" fillId="0" borderId="265" xfId="0" applyFont="1" applyBorder="1" applyAlignment="1">
      <alignment vertical="center"/>
    </xf>
    <xf numFmtId="178" fontId="13" fillId="0" borderId="205" xfId="0" applyNumberFormat="1" applyFont="1" applyBorder="1" applyAlignment="1">
      <alignment vertical="center"/>
    </xf>
    <xf numFmtId="0" fontId="32" fillId="6" borderId="104" xfId="1" applyFont="1" applyFill="1" applyBorder="1">
      <alignment vertical="center"/>
    </xf>
    <xf numFmtId="0" fontId="32" fillId="6" borderId="137" xfId="1" applyFont="1" applyFill="1" applyBorder="1">
      <alignment vertical="center"/>
    </xf>
    <xf numFmtId="0" fontId="13" fillId="0" borderId="283" xfId="0" applyFont="1" applyBorder="1" applyAlignment="1">
      <alignment vertical="center"/>
    </xf>
    <xf numFmtId="0" fontId="13" fillId="0" borderId="245" xfId="0" applyFont="1" applyBorder="1" applyAlignment="1">
      <alignment vertical="center"/>
    </xf>
    <xf numFmtId="0" fontId="13" fillId="0" borderId="282" xfId="0" applyFont="1" applyBorder="1" applyAlignment="1">
      <alignment vertical="center" wrapText="1"/>
    </xf>
    <xf numFmtId="0" fontId="13" fillId="0" borderId="265" xfId="0" applyFont="1" applyBorder="1" applyAlignment="1">
      <alignment vertical="center" wrapText="1"/>
    </xf>
    <xf numFmtId="0" fontId="32" fillId="6" borderId="294" xfId="1" applyFont="1" applyFill="1" applyBorder="1">
      <alignment vertical="center"/>
    </xf>
    <xf numFmtId="181" fontId="37" fillId="10" borderId="260" xfId="0" applyNumberFormat="1" applyFont="1" applyFill="1" applyBorder="1" applyAlignment="1" applyProtection="1">
      <alignment horizontal="center" vertical="center" wrapText="1"/>
      <protection locked="0"/>
    </xf>
    <xf numFmtId="49" fontId="39" fillId="5" borderId="203" xfId="0" applyNumberFormat="1" applyFont="1" applyFill="1" applyBorder="1" applyAlignment="1" applyProtection="1">
      <alignment horizontal="center" vertical="center"/>
      <protection locked="0"/>
    </xf>
    <xf numFmtId="182" fontId="13" fillId="0" borderId="122" xfId="0" applyNumberFormat="1" applyFont="1" applyBorder="1" applyAlignment="1" applyProtection="1">
      <alignment horizontal="center" vertical="center"/>
      <protection locked="0"/>
    </xf>
    <xf numFmtId="182" fontId="13" fillId="0" borderId="202" xfId="0" applyNumberFormat="1" applyFont="1" applyBorder="1" applyAlignment="1" applyProtection="1">
      <alignment horizontal="center" vertical="center"/>
      <protection locked="0"/>
    </xf>
    <xf numFmtId="182" fontId="13" fillId="5" borderId="202" xfId="0" applyNumberFormat="1" applyFont="1" applyFill="1" applyBorder="1" applyAlignment="1" applyProtection="1">
      <alignment horizontal="center" vertical="center"/>
      <protection locked="0"/>
    </xf>
    <xf numFmtId="182" fontId="13" fillId="5" borderId="258" xfId="0" applyNumberFormat="1" applyFont="1" applyFill="1" applyBorder="1" applyAlignment="1" applyProtection="1">
      <alignment horizontal="center" vertical="center"/>
      <protection locked="0"/>
    </xf>
    <xf numFmtId="182" fontId="13" fillId="0" borderId="231" xfId="0" applyNumberFormat="1" applyFont="1" applyBorder="1" applyAlignment="1" applyProtection="1">
      <alignment horizontal="center" vertical="center"/>
      <protection locked="0"/>
    </xf>
    <xf numFmtId="182" fontId="13" fillId="0" borderId="229" xfId="0" applyNumberFormat="1" applyFont="1" applyBorder="1" applyAlignment="1" applyProtection="1">
      <alignment horizontal="center" vertical="center"/>
      <protection locked="0"/>
    </xf>
    <xf numFmtId="182" fontId="13" fillId="0" borderId="262" xfId="0" applyNumberFormat="1" applyFont="1" applyBorder="1" applyAlignment="1" applyProtection="1">
      <alignment horizontal="center" vertical="center"/>
      <protection locked="0"/>
    </xf>
    <xf numFmtId="182" fontId="13" fillId="8" borderId="202" xfId="0" applyNumberFormat="1" applyFont="1" applyFill="1" applyBorder="1" applyAlignment="1" applyProtection="1">
      <alignment horizontal="center" vertical="center"/>
      <protection locked="0"/>
    </xf>
    <xf numFmtId="182" fontId="13" fillId="8" borderId="258" xfId="0" applyNumberFormat="1" applyFont="1" applyFill="1" applyBorder="1" applyAlignment="1" applyProtection="1">
      <alignment horizontal="center" vertical="center"/>
      <protection locked="0"/>
    </xf>
    <xf numFmtId="182" fontId="13" fillId="5" borderId="229" xfId="0" applyNumberFormat="1" applyFont="1" applyFill="1" applyBorder="1" applyAlignment="1" applyProtection="1">
      <alignment horizontal="center" vertical="center"/>
      <protection locked="0"/>
    </xf>
    <xf numFmtId="182" fontId="13" fillId="5" borderId="262" xfId="0" applyNumberFormat="1" applyFont="1" applyFill="1" applyBorder="1" applyAlignment="1" applyProtection="1">
      <alignment horizontal="center" vertical="center"/>
      <protection locked="0"/>
    </xf>
    <xf numFmtId="176" fontId="13" fillId="5" borderId="81" xfId="0" applyNumberFormat="1" applyFont="1" applyFill="1" applyBorder="1" applyAlignment="1" applyProtection="1">
      <alignment horizontal="center" vertical="center"/>
      <protection locked="0"/>
    </xf>
    <xf numFmtId="0" fontId="13" fillId="0" borderId="117" xfId="0" applyFont="1" applyBorder="1" applyAlignment="1" applyProtection="1">
      <alignment horizontal="left" vertical="center" indent="1"/>
      <protection locked="0"/>
    </xf>
    <xf numFmtId="0" fontId="13" fillId="0" borderId="108" xfId="0" applyFont="1" applyBorder="1" applyAlignment="1" applyProtection="1">
      <alignment vertical="center"/>
      <protection locked="0"/>
    </xf>
    <xf numFmtId="0" fontId="13" fillId="0" borderId="118" xfId="0" applyFont="1" applyBorder="1" applyAlignment="1" applyProtection="1">
      <alignment horizontal="left" vertical="center" indent="1"/>
      <protection locked="0"/>
    </xf>
    <xf numFmtId="0" fontId="13" fillId="0" borderId="194" xfId="0" applyFont="1" applyBorder="1" applyAlignment="1" applyProtection="1">
      <alignment vertical="center"/>
      <protection locked="0"/>
    </xf>
    <xf numFmtId="179" fontId="13" fillId="0" borderId="118" xfId="0" applyNumberFormat="1" applyFont="1" applyBorder="1" applyAlignment="1" applyProtection="1">
      <alignment horizontal="right" vertical="center"/>
      <protection locked="0"/>
    </xf>
    <xf numFmtId="0" fontId="13" fillId="0" borderId="194" xfId="0" applyFont="1" applyBorder="1" applyAlignment="1" applyProtection="1">
      <alignment horizontal="left" vertical="center"/>
      <protection locked="0"/>
    </xf>
    <xf numFmtId="177" fontId="13" fillId="0" borderId="194" xfId="0" applyNumberFormat="1" applyFont="1" applyBorder="1" applyAlignment="1" applyProtection="1">
      <alignment vertical="center"/>
      <protection locked="0"/>
    </xf>
    <xf numFmtId="49" fontId="14" fillId="5" borderId="136" xfId="0" applyNumberFormat="1" applyFont="1" applyFill="1" applyBorder="1" applyAlignment="1" applyProtection="1">
      <alignment horizontal="center" vertical="center"/>
      <protection locked="0"/>
    </xf>
    <xf numFmtId="0" fontId="14" fillId="5" borderId="72" xfId="0" applyFont="1" applyFill="1" applyBorder="1" applyAlignment="1" applyProtection="1">
      <alignment vertical="center"/>
      <protection locked="0"/>
    </xf>
    <xf numFmtId="0" fontId="13" fillId="5" borderId="73" xfId="0" quotePrefix="1" applyFont="1" applyFill="1" applyBorder="1" applyAlignment="1" applyProtection="1">
      <alignment horizontal="center" vertical="center"/>
      <protection locked="0"/>
    </xf>
    <xf numFmtId="0" fontId="18" fillId="5" borderId="104" xfId="0" applyFont="1" applyFill="1" applyBorder="1" applyAlignment="1" applyProtection="1">
      <alignment vertical="center"/>
      <protection locked="0"/>
    </xf>
    <xf numFmtId="0" fontId="18" fillId="5" borderId="104" xfId="0" quotePrefix="1" applyFont="1" applyFill="1" applyBorder="1" applyAlignment="1" applyProtection="1">
      <alignment vertical="center"/>
      <protection locked="0"/>
    </xf>
    <xf numFmtId="0" fontId="13" fillId="5" borderId="105" xfId="0" applyFont="1" applyFill="1" applyBorder="1" applyAlignment="1" applyProtection="1">
      <alignment vertical="center"/>
      <protection locked="0"/>
    </xf>
    <xf numFmtId="0" fontId="13" fillId="5" borderId="106" xfId="0" applyFont="1" applyFill="1" applyBorder="1" applyAlignment="1" applyProtection="1">
      <alignment vertical="center"/>
      <protection locked="0"/>
    </xf>
    <xf numFmtId="0" fontId="14" fillId="5" borderId="110" xfId="0" applyFont="1" applyFill="1" applyBorder="1" applyAlignment="1" applyProtection="1">
      <alignment vertical="center"/>
      <protection locked="0"/>
    </xf>
    <xf numFmtId="0" fontId="14" fillId="5" borderId="111" xfId="0" applyFont="1" applyFill="1" applyBorder="1" applyAlignment="1" applyProtection="1">
      <alignment vertical="center"/>
      <protection locked="0"/>
    </xf>
    <xf numFmtId="0" fontId="13" fillId="5" borderId="72" xfId="0" applyFont="1" applyFill="1" applyBorder="1" applyAlignment="1" applyProtection="1">
      <alignment horizontal="center" vertical="center" wrapText="1"/>
      <protection locked="0"/>
    </xf>
    <xf numFmtId="0" fontId="13" fillId="5" borderId="63" xfId="0" applyFont="1" applyFill="1" applyBorder="1" applyAlignment="1" applyProtection="1">
      <alignment vertical="center"/>
      <protection locked="0"/>
    </xf>
    <xf numFmtId="0" fontId="13" fillId="5" borderId="63" xfId="0" quotePrefix="1" applyFont="1" applyFill="1" applyBorder="1" applyAlignment="1" applyProtection="1">
      <alignment horizontal="left" vertical="center"/>
      <protection locked="0"/>
    </xf>
    <xf numFmtId="177" fontId="13" fillId="0" borderId="222" xfId="0" applyNumberFormat="1" applyFont="1" applyBorder="1" applyAlignment="1" applyProtection="1">
      <alignment vertical="center"/>
      <protection locked="0"/>
    </xf>
    <xf numFmtId="0" fontId="13" fillId="0" borderId="111" xfId="0" applyFont="1" applyBorder="1" applyAlignment="1" applyProtection="1">
      <alignment vertical="center"/>
      <protection locked="0"/>
    </xf>
    <xf numFmtId="0" fontId="32" fillId="0" borderId="278" xfId="1" applyFont="1" applyBorder="1" applyProtection="1">
      <alignment vertical="center"/>
      <protection locked="0"/>
    </xf>
    <xf numFmtId="0" fontId="32" fillId="0" borderId="0" xfId="1" applyFont="1" applyProtection="1">
      <alignment vertical="center"/>
      <protection locked="0"/>
    </xf>
    <xf numFmtId="0" fontId="32" fillId="0" borderId="287" xfId="1" applyFont="1" applyBorder="1" applyProtection="1">
      <alignment vertical="center"/>
      <protection locked="0"/>
    </xf>
    <xf numFmtId="0" fontId="32" fillId="0" borderId="108" xfId="1" applyFont="1" applyBorder="1" applyProtection="1">
      <alignment vertical="center"/>
      <protection locked="0"/>
    </xf>
    <xf numFmtId="0" fontId="32" fillId="0" borderId="278" xfId="1" quotePrefix="1" applyFont="1" applyBorder="1" applyAlignment="1" applyProtection="1">
      <alignment horizontal="center" vertical="center"/>
      <protection locked="0"/>
    </xf>
    <xf numFmtId="0" fontId="32" fillId="0" borderId="295" xfId="1" applyFont="1" applyBorder="1" applyProtection="1">
      <alignment vertical="center"/>
      <protection locked="0"/>
    </xf>
    <xf numFmtId="0" fontId="32" fillId="0" borderId="205" xfId="1" applyFont="1" applyBorder="1" applyProtection="1">
      <alignment vertical="center"/>
      <protection locked="0"/>
    </xf>
    <xf numFmtId="0" fontId="32" fillId="0" borderId="212" xfId="1" applyFont="1" applyBorder="1" applyProtection="1">
      <alignment vertical="center"/>
      <protection locked="0"/>
    </xf>
    <xf numFmtId="0" fontId="32" fillId="0" borderId="205" xfId="1" quotePrefix="1" applyFont="1" applyBorder="1" applyProtection="1">
      <alignment vertical="center"/>
      <protection locked="0"/>
    </xf>
    <xf numFmtId="0" fontId="32" fillId="0" borderId="122" xfId="1" applyFont="1" applyBorder="1" applyProtection="1">
      <alignment vertical="center"/>
      <protection locked="0"/>
    </xf>
    <xf numFmtId="0" fontId="32" fillId="0" borderId="205" xfId="1" quotePrefix="1" applyFont="1" applyBorder="1" applyAlignment="1" applyProtection="1">
      <alignment horizontal="center" vertical="center"/>
      <protection locked="0"/>
    </xf>
    <xf numFmtId="0" fontId="32" fillId="0" borderId="245" xfId="1" applyFont="1" applyBorder="1" applyProtection="1">
      <alignment vertical="center"/>
      <protection locked="0"/>
    </xf>
    <xf numFmtId="0" fontId="32" fillId="0" borderId="252" xfId="1" applyFont="1" applyBorder="1" applyProtection="1">
      <alignment vertical="center"/>
      <protection locked="0"/>
    </xf>
    <xf numFmtId="0" fontId="32" fillId="0" borderId="245" xfId="1" applyFont="1" applyBorder="1" applyAlignment="1" applyProtection="1">
      <alignment horizontal="center" vertical="center"/>
      <protection locked="0"/>
    </xf>
    <xf numFmtId="0" fontId="32" fillId="0" borderId="246" xfId="1" applyFont="1" applyBorder="1" applyProtection="1">
      <alignment vertical="center"/>
      <protection locked="0"/>
    </xf>
    <xf numFmtId="0" fontId="32" fillId="0" borderId="222" xfId="1" applyFont="1" applyBorder="1" applyProtection="1">
      <alignment vertical="center"/>
      <protection locked="0"/>
    </xf>
    <xf numFmtId="0" fontId="32" fillId="0" borderId="221" xfId="1" applyFont="1" applyBorder="1" applyProtection="1">
      <alignment vertical="center"/>
      <protection locked="0"/>
    </xf>
    <xf numFmtId="0" fontId="32" fillId="0" borderId="231" xfId="1" applyFont="1" applyBorder="1" applyProtection="1">
      <alignment vertical="center"/>
      <protection locked="0"/>
    </xf>
    <xf numFmtId="0" fontId="32" fillId="0" borderId="255" xfId="1" applyFont="1" applyBorder="1" applyProtection="1">
      <alignment vertical="center"/>
      <protection locked="0"/>
    </xf>
    <xf numFmtId="0" fontId="32" fillId="0" borderId="263" xfId="1" applyFont="1" applyBorder="1" applyProtection="1">
      <alignment vertical="center"/>
      <protection locked="0"/>
    </xf>
    <xf numFmtId="0" fontId="13" fillId="0" borderId="245" xfId="0" applyFont="1" applyBorder="1" applyAlignment="1" applyProtection="1">
      <alignment vertical="center"/>
      <protection locked="0"/>
    </xf>
    <xf numFmtId="0" fontId="13" fillId="0" borderId="230" xfId="0" applyFont="1" applyBorder="1" applyAlignment="1" applyProtection="1">
      <alignment vertical="center"/>
      <protection locked="0"/>
    </xf>
    <xf numFmtId="0" fontId="37" fillId="10" borderId="259" xfId="0" applyFont="1" applyFill="1" applyBorder="1" applyAlignment="1" applyProtection="1">
      <alignment horizontal="center" vertical="center" wrapText="1"/>
      <protection locked="0"/>
    </xf>
    <xf numFmtId="0" fontId="29" fillId="9" borderId="66" xfId="0" applyFont="1" applyFill="1" applyBorder="1" applyAlignment="1">
      <alignment horizontal="center" vertical="center" wrapText="1"/>
    </xf>
    <xf numFmtId="0" fontId="29" fillId="9" borderId="0" xfId="0" applyFont="1" applyFill="1" applyAlignment="1">
      <alignment horizontal="center" vertical="center" wrapText="1"/>
    </xf>
    <xf numFmtId="0" fontId="29" fillId="9" borderId="61" xfId="0" applyFont="1" applyFill="1" applyBorder="1" applyAlignment="1">
      <alignment horizontal="center" vertical="center" wrapText="1"/>
    </xf>
    <xf numFmtId="0" fontId="27" fillId="0" borderId="154" xfId="0" applyFont="1" applyBorder="1" applyAlignment="1">
      <alignment horizontal="center" vertical="center"/>
    </xf>
    <xf numFmtId="0" fontId="27" fillId="0" borderId="155" xfId="0" applyFont="1" applyBorder="1" applyAlignment="1">
      <alignment horizontal="center" vertical="center"/>
    </xf>
    <xf numFmtId="0" fontId="27" fillId="0" borderId="156" xfId="0" applyFont="1" applyBorder="1" applyAlignment="1">
      <alignment horizontal="center" vertical="center"/>
    </xf>
    <xf numFmtId="0" fontId="27" fillId="0" borderId="157" xfId="0" applyFont="1" applyBorder="1" applyAlignment="1">
      <alignment horizontal="center" vertical="center"/>
    </xf>
    <xf numFmtId="0" fontId="27" fillId="0" borderId="158" xfId="0" applyFont="1" applyBorder="1" applyAlignment="1">
      <alignment horizontal="center" vertical="center"/>
    </xf>
    <xf numFmtId="0" fontId="27" fillId="0" borderId="159" xfId="0" applyFont="1" applyBorder="1" applyAlignment="1">
      <alignment horizontal="center" vertical="center"/>
    </xf>
    <xf numFmtId="0" fontId="37" fillId="0" borderId="193" xfId="0" applyFont="1" applyBorder="1" applyAlignment="1">
      <alignment horizontal="center" vertical="center" wrapText="1"/>
    </xf>
    <xf numFmtId="0" fontId="37" fillId="0" borderId="151" xfId="0" applyFont="1" applyBorder="1" applyAlignment="1">
      <alignment horizontal="center" vertical="center" wrapText="1"/>
    </xf>
    <xf numFmtId="0" fontId="37" fillId="0" borderId="0" xfId="0" applyFont="1" applyAlignment="1" applyProtection="1">
      <alignment horizontal="center" vertical="center"/>
      <protection hidden="1"/>
    </xf>
    <xf numFmtId="0" fontId="37" fillId="0" borderId="110" xfId="0" applyFont="1" applyBorder="1" applyAlignment="1" applyProtection="1">
      <alignment horizontal="center" vertical="center"/>
      <protection hidden="1"/>
    </xf>
    <xf numFmtId="0" fontId="37" fillId="0" borderId="205" xfId="0" applyFont="1" applyBorder="1" applyAlignment="1" applyProtection="1">
      <alignment horizontal="center" vertical="center"/>
      <protection hidden="1"/>
    </xf>
    <xf numFmtId="0" fontId="14" fillId="0" borderId="81" xfId="0" applyFont="1" applyBorder="1" applyAlignment="1">
      <alignment horizontal="center" vertical="center" wrapText="1"/>
    </xf>
    <xf numFmtId="0" fontId="37" fillId="0" borderId="224" xfId="0" applyFont="1" applyBorder="1" applyAlignment="1">
      <alignment horizontal="center" vertical="center" wrapText="1"/>
    </xf>
    <xf numFmtId="0" fontId="37" fillId="0" borderId="92" xfId="0" applyFont="1" applyBorder="1" applyAlignment="1">
      <alignment horizontal="center" vertical="center" wrapText="1"/>
    </xf>
    <xf numFmtId="0" fontId="37" fillId="0" borderId="232" xfId="0" applyFont="1" applyBorder="1" applyAlignment="1" applyProtection="1">
      <alignment vertical="center" wrapText="1"/>
      <protection hidden="1"/>
    </xf>
    <xf numFmtId="0" fontId="37" fillId="0" borderId="233" xfId="0" applyFont="1" applyBorder="1" applyAlignment="1" applyProtection="1">
      <alignment vertical="center"/>
      <protection hidden="1"/>
    </xf>
    <xf numFmtId="0" fontId="37" fillId="0" borderId="0" xfId="0" applyFont="1" applyAlignment="1" applyProtection="1">
      <alignment vertical="center"/>
      <protection hidden="1"/>
    </xf>
    <xf numFmtId="0" fontId="37" fillId="0" borderId="234" xfId="0" applyFont="1" applyBorder="1" applyAlignment="1" applyProtection="1">
      <alignment vertical="center"/>
      <protection hidden="1"/>
    </xf>
    <xf numFmtId="0" fontId="14" fillId="0" borderId="214" xfId="0" applyFont="1" applyBorder="1" applyAlignment="1" applyProtection="1">
      <alignment horizontal="center" vertical="center" wrapText="1"/>
      <protection hidden="1"/>
    </xf>
    <xf numFmtId="0" fontId="14" fillId="0" borderId="216" xfId="0" applyFont="1" applyBorder="1" applyAlignment="1" applyProtection="1">
      <alignment horizontal="center" vertical="center" wrapText="1"/>
      <protection hidden="1"/>
    </xf>
    <xf numFmtId="0" fontId="40" fillId="0" borderId="118" xfId="0" applyFont="1" applyBorder="1" applyAlignment="1" applyProtection="1">
      <alignment vertical="center"/>
      <protection locked="0"/>
    </xf>
    <xf numFmtId="0" fontId="40" fillId="0" borderId="194" xfId="0" applyFont="1" applyBorder="1" applyAlignment="1" applyProtection="1">
      <alignment vertical="center"/>
      <protection locked="0"/>
    </xf>
    <xf numFmtId="0" fontId="40" fillId="0" borderId="195" xfId="0" applyFont="1" applyBorder="1" applyAlignment="1" applyProtection="1">
      <alignment vertical="center"/>
      <protection locked="0"/>
    </xf>
    <xf numFmtId="0" fontId="40" fillId="0" borderId="198" xfId="0" applyFont="1" applyBorder="1" applyAlignment="1" applyProtection="1">
      <alignment vertical="center" wrapText="1"/>
      <protection locked="0"/>
    </xf>
    <xf numFmtId="0" fontId="40" fillId="0" borderId="196" xfId="0" applyFont="1" applyBorder="1" applyAlignment="1" applyProtection="1">
      <alignment vertical="center"/>
      <protection locked="0"/>
    </xf>
    <xf numFmtId="0" fontId="40" fillId="0" borderId="199" xfId="0" applyFont="1" applyBorder="1" applyAlignment="1" applyProtection="1">
      <alignment vertical="center"/>
      <protection locked="0"/>
    </xf>
    <xf numFmtId="0" fontId="40" fillId="0" borderId="212" xfId="0" applyFont="1" applyBorder="1" applyAlignment="1" applyProtection="1">
      <alignment vertical="center"/>
      <protection locked="0"/>
    </xf>
    <xf numFmtId="0" fontId="40" fillId="0" borderId="205" xfId="0" applyFont="1" applyBorder="1" applyAlignment="1" applyProtection="1">
      <alignment vertical="center"/>
      <protection locked="0"/>
    </xf>
    <xf numFmtId="0" fontId="40" fillId="0" borderId="219" xfId="0" applyFont="1" applyBorder="1" applyAlignment="1" applyProtection="1">
      <alignment vertical="center"/>
      <protection locked="0"/>
    </xf>
    <xf numFmtId="0" fontId="40" fillId="0" borderId="221" xfId="0" applyFont="1" applyBorder="1" applyAlignment="1" applyProtection="1">
      <alignment vertical="center"/>
      <protection locked="0"/>
    </xf>
    <xf numFmtId="0" fontId="40" fillId="0" borderId="222" xfId="0" applyFont="1" applyBorder="1" applyAlignment="1" applyProtection="1">
      <alignment vertical="center"/>
      <protection locked="0"/>
    </xf>
    <xf numFmtId="0" fontId="40" fillId="0" borderId="223" xfId="0" applyFont="1" applyBorder="1" applyAlignment="1" applyProtection="1">
      <alignment vertical="center"/>
      <protection locked="0"/>
    </xf>
    <xf numFmtId="0" fontId="37" fillId="0" borderId="194" xfId="0" applyFont="1" applyBorder="1" applyAlignment="1" applyProtection="1">
      <alignment horizontal="center" vertical="center"/>
      <protection hidden="1"/>
    </xf>
    <xf numFmtId="0" fontId="37" fillId="0" borderId="196" xfId="0" applyFont="1" applyBorder="1" applyAlignment="1" applyProtection="1">
      <alignment horizontal="center" vertical="center"/>
      <protection hidden="1"/>
    </xf>
    <xf numFmtId="0" fontId="37" fillId="0" borderId="213" xfId="0" applyFont="1" applyBorder="1" applyAlignment="1" applyProtection="1">
      <alignment horizontal="center" vertical="center"/>
      <protection hidden="1"/>
    </xf>
    <xf numFmtId="0" fontId="37" fillId="0" borderId="192" xfId="0" applyFont="1" applyBorder="1" applyAlignment="1" applyProtection="1">
      <alignment horizontal="center" vertical="center"/>
      <protection hidden="1"/>
    </xf>
    <xf numFmtId="0" fontId="37" fillId="0" borderId="204" xfId="0" applyFont="1" applyBorder="1" applyAlignment="1" applyProtection="1">
      <alignment horizontal="center" vertical="center"/>
      <protection hidden="1"/>
    </xf>
    <xf numFmtId="0" fontId="37" fillId="4" borderId="209" xfId="0" applyFont="1" applyFill="1" applyBorder="1" applyAlignment="1" applyProtection="1">
      <alignment horizontal="center" vertical="center"/>
      <protection locked="0"/>
    </xf>
    <xf numFmtId="0" fontId="37" fillId="4" borderId="210" xfId="0" applyFont="1" applyFill="1" applyBorder="1" applyAlignment="1" applyProtection="1">
      <alignment horizontal="center" vertical="center"/>
      <protection locked="0"/>
    </xf>
    <xf numFmtId="0" fontId="37" fillId="4" borderId="211" xfId="0" applyFont="1" applyFill="1" applyBorder="1" applyAlignment="1" applyProtection="1">
      <alignment horizontal="center" vertical="center"/>
      <protection locked="0"/>
    </xf>
    <xf numFmtId="0" fontId="37" fillId="5" borderId="209" xfId="0" applyFont="1" applyFill="1" applyBorder="1" applyAlignment="1" applyProtection="1">
      <alignment horizontal="center" vertical="center"/>
      <protection locked="0"/>
    </xf>
    <xf numFmtId="0" fontId="37" fillId="5" borderId="210" xfId="0" applyFont="1" applyFill="1" applyBorder="1" applyAlignment="1" applyProtection="1">
      <alignment horizontal="center" vertical="center"/>
      <protection locked="0"/>
    </xf>
    <xf numFmtId="0" fontId="37" fillId="5" borderId="211" xfId="0" applyFont="1" applyFill="1" applyBorder="1" applyAlignment="1" applyProtection="1">
      <alignment horizontal="center" vertical="center"/>
      <protection locked="0"/>
    </xf>
    <xf numFmtId="0" fontId="13" fillId="0" borderId="200" xfId="0" applyFont="1" applyBorder="1" applyAlignment="1" applyProtection="1">
      <alignment horizontal="center" vertical="center" wrapText="1"/>
      <protection hidden="1"/>
    </xf>
    <xf numFmtId="0" fontId="13" fillId="0" borderId="201" xfId="0" applyFont="1" applyBorder="1" applyAlignment="1" applyProtection="1">
      <alignment horizontal="center" vertical="center" wrapText="1"/>
      <protection hidden="1"/>
    </xf>
    <xf numFmtId="0" fontId="39" fillId="0" borderId="200" xfId="0" applyFont="1" applyBorder="1" applyAlignment="1" applyProtection="1">
      <alignment horizontal="center" vertical="center" wrapText="1"/>
      <protection hidden="1"/>
    </xf>
    <xf numFmtId="0" fontId="39" fillId="0" borderId="201" xfId="0" applyFont="1" applyBorder="1" applyAlignment="1" applyProtection="1">
      <alignment horizontal="center" vertical="center" wrapText="1"/>
      <protection hidden="1"/>
    </xf>
    <xf numFmtId="0" fontId="38" fillId="0" borderId="206" xfId="0" applyFont="1" applyBorder="1" applyAlignment="1">
      <alignment vertical="center" wrapText="1"/>
    </xf>
    <xf numFmtId="0" fontId="38" fillId="0" borderId="207" xfId="0" applyFont="1" applyBorder="1" applyAlignment="1">
      <alignment vertical="center" wrapText="1"/>
    </xf>
    <xf numFmtId="0" fontId="38" fillId="0" borderId="208" xfId="0" applyFont="1" applyBorder="1" applyAlignment="1">
      <alignment vertical="center" wrapText="1"/>
    </xf>
    <xf numFmtId="0" fontId="38" fillId="0" borderId="118" xfId="0" applyFont="1" applyBorder="1" applyAlignment="1">
      <alignment vertical="center" wrapText="1"/>
    </xf>
    <xf numFmtId="0" fontId="38" fillId="0" borderId="194" xfId="0" applyFont="1" applyBorder="1" applyAlignment="1">
      <alignment vertical="center" wrapText="1"/>
    </xf>
    <xf numFmtId="0" fontId="38" fillId="0" borderId="195" xfId="0" applyFont="1" applyBorder="1" applyAlignment="1">
      <alignment vertical="center" wrapText="1"/>
    </xf>
    <xf numFmtId="0" fontId="37" fillId="0" borderId="207" xfId="0" applyFont="1" applyBorder="1" applyAlignment="1">
      <alignment vertical="center"/>
    </xf>
    <xf numFmtId="0" fontId="37" fillId="0" borderId="205" xfId="0" applyFont="1" applyBorder="1" applyAlignment="1">
      <alignment vertical="center"/>
    </xf>
    <xf numFmtId="0" fontId="38" fillId="0" borderId="164" xfId="0" applyFont="1" applyBorder="1" applyAlignment="1">
      <alignment vertical="center" wrapText="1"/>
    </xf>
    <xf numFmtId="0" fontId="38" fillId="0" borderId="0" xfId="0" applyFont="1" applyAlignment="1">
      <alignment vertical="center" wrapText="1"/>
    </xf>
    <xf numFmtId="0" fontId="38" fillId="0" borderId="90" xfId="0" applyFont="1" applyBorder="1" applyAlignment="1">
      <alignment vertical="center" wrapText="1"/>
    </xf>
    <xf numFmtId="0" fontId="38" fillId="0" borderId="212" xfId="0" applyFont="1" applyBorder="1" applyAlignment="1">
      <alignment vertical="center" wrapText="1"/>
    </xf>
    <xf numFmtId="0" fontId="38" fillId="0" borderId="205" xfId="0" applyFont="1" applyBorder="1" applyAlignment="1">
      <alignment vertical="center" wrapText="1"/>
    </xf>
    <xf numFmtId="0" fontId="38" fillId="0" borderId="219" xfId="0" applyFont="1" applyBorder="1" applyAlignment="1">
      <alignment vertical="center" wrapText="1"/>
    </xf>
    <xf numFmtId="0" fontId="37" fillId="0" borderId="249" xfId="0" applyFont="1" applyBorder="1" applyAlignment="1">
      <alignment vertical="center"/>
    </xf>
    <xf numFmtId="0" fontId="37" fillId="0" borderId="257" xfId="0" applyFont="1" applyBorder="1" applyAlignment="1">
      <alignment vertical="center"/>
    </xf>
    <xf numFmtId="0" fontId="40" fillId="0" borderId="169" xfId="0" applyFont="1" applyBorder="1" applyAlignment="1" applyProtection="1">
      <alignment vertical="center"/>
      <protection locked="0"/>
    </xf>
    <xf numFmtId="0" fontId="40" fillId="0" borderId="170" xfId="0" applyFont="1" applyBorder="1" applyAlignment="1" applyProtection="1">
      <alignment vertical="center"/>
      <protection locked="0"/>
    </xf>
    <xf numFmtId="0" fontId="40" fillId="0" borderId="165" xfId="0" applyFont="1" applyBorder="1" applyAlignment="1" applyProtection="1">
      <alignment vertical="center"/>
      <protection locked="0"/>
    </xf>
    <xf numFmtId="0" fontId="38" fillId="0" borderId="253" xfId="0" applyFont="1" applyBorder="1" applyAlignment="1">
      <alignment vertical="center" wrapText="1"/>
    </xf>
    <xf numFmtId="0" fontId="40" fillId="0" borderId="252" xfId="0" applyFont="1" applyBorder="1" applyAlignment="1">
      <alignment vertical="center" wrapText="1"/>
    </xf>
    <xf numFmtId="0" fontId="40" fillId="0" borderId="245" xfId="0" applyFont="1" applyBorder="1" applyAlignment="1">
      <alignment vertical="center" wrapText="1"/>
    </xf>
    <xf numFmtId="0" fontId="40" fillId="0" borderId="206" xfId="0" applyFont="1" applyBorder="1" applyAlignment="1">
      <alignment vertical="center" wrapText="1"/>
    </xf>
    <xf numFmtId="0" fontId="40" fillId="0" borderId="207" xfId="0" applyFont="1" applyBorder="1" applyAlignment="1">
      <alignment vertical="center" wrapText="1"/>
    </xf>
    <xf numFmtId="176" fontId="37" fillId="10" borderId="247" xfId="0" quotePrefix="1" applyNumberFormat="1" applyFont="1" applyFill="1" applyBorder="1" applyAlignment="1" applyProtection="1">
      <alignment horizontal="center" vertical="center"/>
      <protection locked="0"/>
    </xf>
    <xf numFmtId="176" fontId="37" fillId="10" borderId="254" xfId="0" quotePrefix="1" applyNumberFormat="1" applyFont="1" applyFill="1" applyBorder="1" applyAlignment="1" applyProtection="1">
      <alignment horizontal="center" vertical="center"/>
      <protection locked="0"/>
    </xf>
    <xf numFmtId="0" fontId="37" fillId="10" borderId="244" xfId="0" applyFont="1" applyFill="1" applyBorder="1" applyAlignment="1">
      <alignment horizontal="center" vertical="center"/>
    </xf>
    <xf numFmtId="0" fontId="37" fillId="10" borderId="251" xfId="0" applyFont="1" applyFill="1" applyBorder="1" applyAlignment="1">
      <alignment horizontal="center" vertical="center"/>
    </xf>
    <xf numFmtId="0" fontId="37" fillId="10" borderId="255" xfId="0" applyFont="1" applyFill="1" applyBorder="1" applyAlignment="1">
      <alignment horizontal="center" vertical="center"/>
    </xf>
    <xf numFmtId="0" fontId="37" fillId="10" borderId="256" xfId="0" applyFont="1" applyFill="1" applyBorder="1" applyAlignment="1">
      <alignment horizontal="center" vertical="center"/>
    </xf>
    <xf numFmtId="0" fontId="37" fillId="0" borderId="68" xfId="0" applyFont="1" applyBorder="1" applyAlignment="1" applyProtection="1">
      <alignment vertical="center" wrapText="1"/>
      <protection hidden="1"/>
    </xf>
    <xf numFmtId="0" fontId="37" fillId="0" borderId="0" xfId="0" applyFont="1" applyAlignment="1" applyProtection="1">
      <alignment vertical="center" wrapText="1"/>
      <protection hidden="1"/>
    </xf>
    <xf numFmtId="0" fontId="37" fillId="0" borderId="90" xfId="0" applyFont="1" applyBorder="1" applyAlignment="1" applyProtection="1">
      <alignment vertical="center" wrapText="1"/>
      <protection hidden="1"/>
    </xf>
    <xf numFmtId="0" fontId="37" fillId="0" borderId="90" xfId="0" applyFont="1" applyBorder="1" applyAlignment="1" applyProtection="1">
      <alignment vertical="center"/>
      <protection hidden="1"/>
    </xf>
    <xf numFmtId="0" fontId="37" fillId="4" borderId="240" xfId="0" applyFont="1" applyFill="1" applyBorder="1" applyAlignment="1" applyProtection="1">
      <alignment horizontal="center" vertical="center"/>
      <protection locked="0"/>
    </xf>
    <xf numFmtId="0" fontId="37" fillId="0" borderId="236" xfId="0" applyFont="1" applyBorder="1" applyAlignment="1">
      <alignment vertical="center"/>
    </xf>
    <xf numFmtId="0" fontId="37" fillId="0" borderId="237" xfId="0" applyFont="1" applyBorder="1" applyAlignment="1">
      <alignment vertical="center"/>
    </xf>
    <xf numFmtId="0" fontId="37" fillId="0" borderId="238" xfId="0" applyFont="1" applyBorder="1" applyAlignment="1">
      <alignment vertical="center"/>
    </xf>
    <xf numFmtId="0" fontId="39" fillId="0" borderId="110" xfId="0" applyFont="1" applyBorder="1" applyAlignment="1" applyProtection="1">
      <alignment horizontal="left" vertical="center" wrapText="1" indent="2"/>
      <protection hidden="1"/>
    </xf>
    <xf numFmtId="0" fontId="37" fillId="0" borderId="205" xfId="0" applyFont="1" applyBorder="1" applyAlignment="1">
      <alignment horizontal="left" vertical="center" indent="2"/>
    </xf>
    <xf numFmtId="0" fontId="39" fillId="10" borderId="110" xfId="0" applyFont="1" applyFill="1" applyBorder="1" applyAlignment="1" applyProtection="1">
      <alignment horizontal="center" vertical="center" wrapText="1"/>
      <protection hidden="1"/>
    </xf>
    <xf numFmtId="0" fontId="37" fillId="10" borderId="205" xfId="0" applyFont="1" applyFill="1" applyBorder="1" applyAlignment="1">
      <alignment horizontal="center" vertical="center"/>
    </xf>
    <xf numFmtId="0" fontId="39" fillId="0" borderId="241" xfId="0" applyFont="1" applyBorder="1" applyAlignment="1" applyProtection="1">
      <alignment horizontal="center" vertical="center" wrapText="1"/>
      <protection hidden="1"/>
    </xf>
    <xf numFmtId="0" fontId="39" fillId="0" borderId="242" xfId="0" applyFont="1" applyBorder="1" applyAlignment="1" applyProtection="1">
      <alignment horizontal="center" vertical="center" wrapText="1"/>
      <protection hidden="1"/>
    </xf>
    <xf numFmtId="0" fontId="39" fillId="0" borderId="235" xfId="0" applyFont="1" applyBorder="1" applyAlignment="1" applyProtection="1">
      <alignment horizontal="center" vertical="center" wrapText="1"/>
      <protection hidden="1"/>
    </xf>
    <xf numFmtId="0" fontId="39" fillId="0" borderId="243" xfId="0" applyFont="1" applyBorder="1" applyAlignment="1" applyProtection="1">
      <alignment horizontal="center" vertical="center" wrapText="1"/>
      <protection hidden="1"/>
    </xf>
    <xf numFmtId="0" fontId="38" fillId="0" borderId="197" xfId="0" applyFont="1" applyBorder="1" applyAlignment="1">
      <alignment vertical="center" wrapText="1"/>
    </xf>
    <xf numFmtId="0" fontId="38" fillId="0" borderId="192" xfId="0" applyFont="1" applyBorder="1" applyAlignment="1">
      <alignment vertical="center" wrapText="1"/>
    </xf>
    <xf numFmtId="0" fontId="38" fillId="0" borderId="162" xfId="0" applyFont="1" applyBorder="1" applyAlignment="1">
      <alignment vertical="center" wrapText="1"/>
    </xf>
    <xf numFmtId="0" fontId="38" fillId="0" borderId="226" xfId="0" applyFont="1" applyBorder="1" applyAlignment="1">
      <alignment vertical="center" wrapText="1"/>
    </xf>
    <xf numFmtId="0" fontId="38" fillId="0" borderId="213" xfId="0" applyFont="1" applyBorder="1" applyAlignment="1">
      <alignment vertical="center" wrapText="1"/>
    </xf>
    <xf numFmtId="0" fontId="37" fillId="0" borderId="68" xfId="0" applyFont="1" applyBorder="1" applyAlignment="1" applyProtection="1">
      <alignment vertical="center"/>
      <protection hidden="1"/>
    </xf>
    <xf numFmtId="0" fontId="38" fillId="0" borderId="252" xfId="0" applyFont="1" applyBorder="1" applyAlignment="1">
      <alignment vertical="center" wrapText="1"/>
    </xf>
    <xf numFmtId="0" fontId="38" fillId="0" borderId="245" xfId="0" applyFont="1" applyBorder="1" applyAlignment="1">
      <alignment vertical="center" wrapText="1"/>
    </xf>
    <xf numFmtId="0" fontId="37" fillId="0" borderId="244" xfId="0" applyFont="1" applyBorder="1" applyAlignment="1" applyProtection="1">
      <alignment horizontal="center" vertical="center"/>
      <protection hidden="1"/>
    </xf>
    <xf numFmtId="0" fontId="37" fillId="0" borderId="245" xfId="0" applyFont="1" applyBorder="1" applyAlignment="1" applyProtection="1">
      <alignment horizontal="center" vertical="center"/>
      <protection hidden="1"/>
    </xf>
    <xf numFmtId="0" fontId="37" fillId="0" borderId="235" xfId="0" applyFont="1" applyBorder="1" applyAlignment="1" applyProtection="1">
      <alignment horizontal="center" vertical="center"/>
      <protection hidden="1"/>
    </xf>
    <xf numFmtId="0" fontId="37" fillId="0" borderId="207" xfId="0" applyFont="1" applyBorder="1" applyAlignment="1" applyProtection="1">
      <alignment horizontal="center" vertical="center"/>
      <protection hidden="1"/>
    </xf>
    <xf numFmtId="0" fontId="37" fillId="5" borderId="247" xfId="0" applyFont="1" applyFill="1" applyBorder="1" applyAlignment="1" applyProtection="1">
      <alignment horizontal="center" vertical="center"/>
      <protection locked="0"/>
    </xf>
    <xf numFmtId="0" fontId="37" fillId="5" borderId="248" xfId="0" applyFont="1" applyFill="1" applyBorder="1" applyAlignment="1" applyProtection="1">
      <alignment horizontal="center" vertical="center"/>
      <protection locked="0"/>
    </xf>
    <xf numFmtId="0" fontId="37" fillId="0" borderId="246" xfId="0" applyFont="1" applyBorder="1" applyAlignment="1" applyProtection="1">
      <alignment vertical="center"/>
      <protection hidden="1"/>
    </xf>
    <xf numFmtId="0" fontId="37" fillId="0" borderId="238" xfId="0" applyFont="1" applyBorder="1" applyAlignment="1" applyProtection="1">
      <alignment vertical="center"/>
      <protection hidden="1"/>
    </xf>
    <xf numFmtId="0" fontId="37" fillId="0" borderId="249" xfId="0" applyFont="1" applyBorder="1" applyAlignment="1" applyProtection="1">
      <alignment vertical="center"/>
      <protection hidden="1"/>
    </xf>
    <xf numFmtId="0" fontId="37" fillId="0" borderId="250" xfId="0" applyFont="1" applyBorder="1" applyAlignment="1" applyProtection="1">
      <alignment vertical="center"/>
      <protection hidden="1"/>
    </xf>
    <xf numFmtId="0" fontId="37" fillId="0" borderId="251" xfId="0" applyFont="1" applyBorder="1" applyAlignment="1" applyProtection="1">
      <alignment horizontal="center" vertical="center"/>
      <protection hidden="1"/>
    </xf>
    <xf numFmtId="0" fontId="37" fillId="0" borderId="243" xfId="0" applyFont="1" applyBorder="1" applyAlignment="1" applyProtection="1">
      <alignment horizontal="center" vertical="center"/>
      <protection hidden="1"/>
    </xf>
    <xf numFmtId="182" fontId="13" fillId="12" borderId="281" xfId="0" applyNumberFormat="1" applyFont="1" applyFill="1" applyBorder="1" applyAlignment="1" applyProtection="1">
      <alignment horizontal="center" vertical="center"/>
      <protection locked="0"/>
    </xf>
    <xf numFmtId="182" fontId="13" fillId="8" borderId="267" xfId="0" applyNumberFormat="1" applyFont="1" applyFill="1" applyBorder="1" applyAlignment="1" applyProtection="1">
      <alignment horizontal="center" vertical="center"/>
      <protection locked="0"/>
    </xf>
    <xf numFmtId="0" fontId="13" fillId="8" borderId="273" xfId="0" applyFont="1" applyFill="1" applyBorder="1" applyAlignment="1" applyProtection="1">
      <alignment horizontal="center" vertical="center"/>
      <protection locked="0"/>
    </xf>
    <xf numFmtId="0" fontId="12" fillId="8" borderId="267" xfId="0" applyFont="1" applyFill="1" applyBorder="1" applyAlignment="1" applyProtection="1">
      <alignment horizontal="center" vertical="center"/>
      <protection locked="0"/>
    </xf>
    <xf numFmtId="0" fontId="12" fillId="8" borderId="268" xfId="0" applyFont="1" applyFill="1" applyBorder="1" applyAlignment="1" applyProtection="1">
      <alignment horizontal="center" vertical="center"/>
      <protection locked="0"/>
    </xf>
    <xf numFmtId="0" fontId="12" fillId="8" borderId="269" xfId="0" applyFont="1" applyFill="1" applyBorder="1" applyAlignment="1">
      <alignment horizontal="center" vertical="center"/>
    </xf>
    <xf numFmtId="0" fontId="12" fillId="8" borderId="272" xfId="0" applyFont="1" applyFill="1" applyBorder="1" applyAlignment="1">
      <alignment horizontal="center" vertical="center"/>
    </xf>
    <xf numFmtId="0" fontId="13" fillId="0" borderId="263" xfId="0" applyFont="1" applyBorder="1" applyAlignment="1">
      <alignment horizontal="center" vertical="center"/>
    </xf>
    <xf numFmtId="0" fontId="13" fillId="0" borderId="219" xfId="0" applyFont="1" applyBorder="1" applyAlignment="1">
      <alignment horizontal="center" vertical="center"/>
    </xf>
    <xf numFmtId="0" fontId="13" fillId="0" borderId="230" xfId="0" applyFont="1" applyBorder="1" applyAlignment="1">
      <alignment horizontal="center" vertical="center"/>
    </xf>
    <xf numFmtId="0" fontId="13" fillId="0" borderId="223" xfId="0" applyFont="1" applyBorder="1" applyAlignment="1">
      <alignment horizontal="center" vertical="center"/>
    </xf>
    <xf numFmtId="0" fontId="13" fillId="0" borderId="274" xfId="0" applyFont="1" applyBorder="1" applyAlignment="1">
      <alignment horizontal="center" vertical="center" wrapText="1"/>
    </xf>
    <xf numFmtId="0" fontId="13" fillId="0" borderId="264"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265" xfId="0" applyFont="1" applyBorder="1" applyAlignment="1">
      <alignment horizontal="center" vertical="center" wrapText="1"/>
    </xf>
    <xf numFmtId="0" fontId="13" fillId="5" borderId="117" xfId="0" applyFont="1" applyFill="1" applyBorder="1" applyAlignment="1" applyProtection="1">
      <alignment horizontal="center" vertical="center"/>
      <protection locked="0"/>
    </xf>
    <xf numFmtId="0" fontId="13" fillId="5" borderId="276" xfId="0" applyFont="1" applyFill="1" applyBorder="1" applyAlignment="1" applyProtection="1">
      <alignment horizontal="center" vertical="center"/>
      <protection locked="0"/>
    </xf>
    <xf numFmtId="0" fontId="13" fillId="5" borderId="202" xfId="0" applyFont="1" applyFill="1" applyBorder="1" applyAlignment="1" applyProtection="1">
      <alignment horizontal="center" vertical="center"/>
      <protection locked="0"/>
    </xf>
    <xf numFmtId="0" fontId="13" fillId="5" borderId="258" xfId="0" applyFont="1" applyFill="1" applyBorder="1" applyAlignment="1" applyProtection="1">
      <alignment horizontal="center" vertical="center"/>
      <protection locked="0"/>
    </xf>
    <xf numFmtId="0" fontId="13" fillId="5" borderId="221" xfId="0" applyFont="1" applyFill="1" applyBorder="1" applyAlignment="1" applyProtection="1">
      <alignment horizontal="center" vertical="center"/>
      <protection locked="0"/>
    </xf>
    <xf numFmtId="0" fontId="13" fillId="5" borderId="222" xfId="0" applyFont="1" applyFill="1" applyBorder="1" applyAlignment="1" applyProtection="1">
      <alignment horizontal="center" vertical="center"/>
      <protection locked="0"/>
    </xf>
    <xf numFmtId="0" fontId="13" fillId="5" borderId="223" xfId="0" applyFont="1" applyFill="1" applyBorder="1" applyAlignment="1" applyProtection="1">
      <alignment horizontal="center" vertical="center"/>
      <protection locked="0"/>
    </xf>
    <xf numFmtId="0" fontId="13" fillId="0" borderId="267" xfId="0" applyFont="1" applyBorder="1" applyAlignment="1">
      <alignment horizontal="center" vertical="center"/>
    </xf>
    <xf numFmtId="0" fontId="13" fillId="0" borderId="268" xfId="0" applyFont="1" applyBorder="1" applyAlignment="1">
      <alignment horizontal="center" vertical="center"/>
    </xf>
    <xf numFmtId="0" fontId="13" fillId="8" borderId="270" xfId="0" applyFont="1" applyFill="1" applyBorder="1" applyAlignment="1" applyProtection="1">
      <alignment horizontal="center" vertical="center"/>
      <protection locked="0"/>
    </xf>
    <xf numFmtId="0" fontId="13" fillId="8" borderId="271" xfId="0" applyFont="1" applyFill="1" applyBorder="1" applyAlignment="1" applyProtection="1">
      <alignment horizontal="center" vertical="center"/>
      <protection locked="0"/>
    </xf>
    <xf numFmtId="0" fontId="13" fillId="8" borderId="269" xfId="0" applyFont="1" applyFill="1" applyBorder="1" applyAlignment="1" applyProtection="1">
      <alignment horizontal="center" vertical="center"/>
      <protection locked="0"/>
    </xf>
    <xf numFmtId="0" fontId="13" fillId="8" borderId="272" xfId="0" applyFont="1" applyFill="1" applyBorder="1" applyAlignment="1" applyProtection="1">
      <alignment horizontal="center" vertical="center"/>
      <protection locked="0"/>
    </xf>
    <xf numFmtId="0" fontId="13" fillId="0" borderId="225" xfId="0" applyFont="1" applyBorder="1" applyAlignment="1">
      <alignment horizontal="center" vertical="center" wrapText="1"/>
    </xf>
    <xf numFmtId="0" fontId="13" fillId="0" borderId="202" xfId="0" applyFont="1" applyBorder="1" applyAlignment="1">
      <alignment horizontal="center" vertical="center" wrapText="1"/>
    </xf>
    <xf numFmtId="0" fontId="13" fillId="0" borderId="228" xfId="0" applyFont="1" applyBorder="1" applyAlignment="1">
      <alignment horizontal="center" vertical="center" wrapText="1"/>
    </xf>
    <xf numFmtId="0" fontId="13" fillId="0" borderId="229" xfId="0" applyFont="1" applyBorder="1" applyAlignment="1">
      <alignment horizontal="center" vertical="center" wrapText="1"/>
    </xf>
    <xf numFmtId="0" fontId="13" fillId="0" borderId="202" xfId="0" applyFont="1" applyBorder="1" applyAlignment="1">
      <alignment horizontal="center" vertical="center"/>
    </xf>
    <xf numFmtId="0" fontId="13" fillId="0" borderId="229" xfId="0" applyFont="1" applyBorder="1" applyAlignment="1">
      <alignment horizontal="center" vertical="center"/>
    </xf>
    <xf numFmtId="0" fontId="13" fillId="0" borderId="221" xfId="0" applyFont="1" applyBorder="1" applyAlignment="1">
      <alignment horizontal="center" vertical="center"/>
    </xf>
    <xf numFmtId="181" fontId="13" fillId="0" borderId="226" xfId="0" quotePrefix="1" applyNumberFormat="1" applyFont="1" applyBorder="1" applyAlignment="1" applyProtection="1">
      <alignment horizontal="center" vertical="center"/>
      <protection locked="0"/>
    </xf>
    <xf numFmtId="181" fontId="13" fillId="0" borderId="213" xfId="0" quotePrefix="1" applyNumberFormat="1" applyFont="1" applyBorder="1" applyAlignment="1" applyProtection="1">
      <alignment horizontal="center" vertical="center"/>
      <protection locked="0"/>
    </xf>
    <xf numFmtId="0" fontId="13" fillId="0" borderId="269" xfId="0" applyFont="1" applyBorder="1" applyAlignment="1">
      <alignment horizontal="center" vertical="center"/>
    </xf>
    <xf numFmtId="176" fontId="13" fillId="5" borderId="267" xfId="0" applyNumberFormat="1" applyFont="1" applyFill="1" applyBorder="1" applyAlignment="1" applyProtection="1">
      <alignment horizontal="center" vertical="center"/>
      <protection locked="0"/>
    </xf>
    <xf numFmtId="176" fontId="13" fillId="5" borderId="273" xfId="0" applyNumberFormat="1" applyFont="1" applyFill="1" applyBorder="1" applyAlignment="1" applyProtection="1">
      <alignment horizontal="center" vertical="center"/>
      <protection locked="0"/>
    </xf>
    <xf numFmtId="0" fontId="13" fillId="5" borderId="277" xfId="0" applyFont="1" applyFill="1" applyBorder="1" applyAlignment="1" applyProtection="1">
      <alignment horizontal="center" vertical="center"/>
      <protection locked="0"/>
    </xf>
    <xf numFmtId="182" fontId="13" fillId="12" borderId="81" xfId="0" applyNumberFormat="1" applyFont="1" applyFill="1" applyBorder="1" applyAlignment="1" applyProtection="1">
      <alignment horizontal="center" vertical="center"/>
      <protection locked="0"/>
    </xf>
    <xf numFmtId="183" fontId="13" fillId="5" borderId="71" xfId="0" applyNumberFormat="1" applyFont="1" applyFill="1" applyBorder="1" applyAlignment="1" applyProtection="1">
      <alignment horizontal="center" vertical="center"/>
      <protection locked="0"/>
    </xf>
    <xf numFmtId="183" fontId="13" fillId="5" borderId="103" xfId="0" applyNumberFormat="1" applyFont="1" applyFill="1" applyBorder="1" applyAlignment="1" applyProtection="1">
      <alignment horizontal="center" vertical="center"/>
      <protection locked="0"/>
    </xf>
    <xf numFmtId="181" fontId="13" fillId="5" borderId="71" xfId="0" applyNumberFormat="1" applyFont="1" applyFill="1" applyBorder="1" applyAlignment="1" applyProtection="1">
      <alignment horizontal="center" vertical="center"/>
      <protection locked="0"/>
    </xf>
    <xf numFmtId="181" fontId="13" fillId="5" borderId="103" xfId="0" applyNumberFormat="1" applyFont="1" applyFill="1" applyBorder="1" applyAlignment="1" applyProtection="1">
      <alignment horizontal="center" vertical="center"/>
      <protection locked="0"/>
    </xf>
    <xf numFmtId="0" fontId="13" fillId="5" borderId="71" xfId="0" applyFont="1" applyFill="1" applyBorder="1" applyAlignment="1" applyProtection="1">
      <alignment horizontal="center" vertical="center"/>
      <protection locked="0"/>
    </xf>
    <xf numFmtId="0" fontId="13" fillId="5" borderId="103" xfId="0" applyFont="1" applyFill="1" applyBorder="1" applyAlignment="1" applyProtection="1">
      <alignment horizontal="center" vertical="center"/>
      <protection locked="0"/>
    </xf>
    <xf numFmtId="0" fontId="13" fillId="5" borderId="266" xfId="0" applyFont="1" applyFill="1" applyBorder="1" applyAlignment="1">
      <alignment horizontal="center" vertical="center"/>
    </xf>
    <xf numFmtId="0" fontId="13" fillId="5" borderId="144" xfId="0" applyFont="1" applyFill="1" applyBorder="1" applyAlignment="1">
      <alignment horizontal="center" vertical="center"/>
    </xf>
    <xf numFmtId="0" fontId="12" fillId="0" borderId="0" xfId="0" applyFont="1" applyAlignment="1">
      <alignment horizontal="center" vertical="center"/>
    </xf>
    <xf numFmtId="0" fontId="13" fillId="0" borderId="205" xfId="0" applyFont="1" applyBorder="1" applyAlignment="1">
      <alignment vertical="center"/>
    </xf>
    <xf numFmtId="0" fontId="13" fillId="0" borderId="219" xfId="0" applyFont="1" applyBorder="1" applyAlignment="1">
      <alignment vertical="center"/>
    </xf>
    <xf numFmtId="0" fontId="18" fillId="5" borderId="143" xfId="0" applyFont="1" applyFill="1" applyBorder="1" applyAlignment="1" applyProtection="1">
      <alignment horizontal="center" vertical="center"/>
      <protection locked="0"/>
    </xf>
    <xf numFmtId="0" fontId="18" fillId="5" borderId="117" xfId="0" applyFont="1" applyFill="1" applyBorder="1" applyAlignment="1" applyProtection="1">
      <alignment horizontal="center" vertical="center"/>
      <protection locked="0"/>
    </xf>
    <xf numFmtId="0" fontId="13" fillId="5" borderId="131" xfId="0" quotePrefix="1" applyFont="1" applyFill="1" applyBorder="1" applyAlignment="1" applyProtection="1">
      <alignment horizontal="center" vertical="center"/>
      <protection locked="0"/>
    </xf>
    <xf numFmtId="0" fontId="13" fillId="5" borderId="131" xfId="0" applyFont="1" applyFill="1" applyBorder="1" applyAlignment="1" applyProtection="1">
      <alignment horizontal="center" vertical="center"/>
      <protection locked="0"/>
    </xf>
    <xf numFmtId="0" fontId="13" fillId="5" borderId="132" xfId="0" applyFont="1" applyFill="1" applyBorder="1" applyAlignment="1" applyProtection="1">
      <alignment horizontal="center" vertical="center"/>
      <protection locked="0"/>
    </xf>
    <xf numFmtId="184" fontId="13" fillId="5" borderId="71" xfId="0" applyNumberFormat="1" applyFont="1" applyFill="1" applyBorder="1" applyAlignment="1" applyProtection="1">
      <alignment horizontal="center" vertical="center"/>
      <protection locked="0"/>
    </xf>
    <xf numFmtId="184" fontId="13" fillId="5" borderId="103" xfId="0" applyNumberFormat="1" applyFont="1" applyFill="1" applyBorder="1" applyAlignment="1" applyProtection="1">
      <alignment horizontal="center" vertical="center"/>
      <protection locked="0"/>
    </xf>
    <xf numFmtId="0" fontId="13" fillId="0" borderId="118" xfId="0" applyFont="1" applyBorder="1" applyAlignment="1" applyProtection="1">
      <alignment horizontal="center" vertical="center"/>
      <protection locked="0"/>
    </xf>
    <xf numFmtId="0" fontId="13" fillId="0" borderId="194" xfId="0" applyFont="1" applyBorder="1" applyAlignment="1" applyProtection="1">
      <alignment horizontal="center" vertical="center"/>
      <protection locked="0"/>
    </xf>
    <xf numFmtId="0" fontId="13" fillId="8" borderId="269" xfId="0" applyFont="1" applyFill="1" applyBorder="1" applyAlignment="1">
      <alignment horizontal="center" vertical="center"/>
    </xf>
    <xf numFmtId="0" fontId="13" fillId="8" borderId="272" xfId="0" applyFont="1" applyFill="1" applyBorder="1" applyAlignment="1">
      <alignment horizontal="center" vertical="center"/>
    </xf>
    <xf numFmtId="0" fontId="14" fillId="0" borderId="267" xfId="0" applyFont="1" applyBorder="1" applyAlignment="1">
      <alignment horizontal="center" vertical="center"/>
    </xf>
    <xf numFmtId="0" fontId="14" fillId="0" borderId="268" xfId="0" applyFont="1" applyBorder="1" applyAlignment="1">
      <alignment horizontal="center" vertical="center"/>
    </xf>
    <xf numFmtId="0" fontId="14" fillId="0" borderId="273" xfId="0" applyFont="1" applyBorder="1" applyAlignment="1">
      <alignment horizontal="center" vertical="center"/>
    </xf>
    <xf numFmtId="0" fontId="13" fillId="0" borderId="275" xfId="0" applyFont="1" applyBorder="1" applyAlignment="1">
      <alignment horizontal="center" vertical="center"/>
    </xf>
    <xf numFmtId="0" fontId="13" fillId="0" borderId="276" xfId="0" applyFont="1" applyBorder="1" applyAlignment="1">
      <alignment horizontal="center" vertical="center"/>
    </xf>
    <xf numFmtId="0" fontId="13" fillId="0" borderId="277" xfId="0" applyFont="1" applyBorder="1" applyAlignment="1">
      <alignment horizontal="center" vertical="center"/>
    </xf>
    <xf numFmtId="180" fontId="13" fillId="0" borderId="212" xfId="0" applyNumberFormat="1" applyFont="1" applyBorder="1" applyAlignment="1" applyProtection="1">
      <alignment horizontal="center" vertical="center"/>
      <protection locked="0"/>
    </xf>
    <xf numFmtId="180" fontId="13" fillId="0" borderId="205" xfId="0" applyNumberFormat="1" applyFont="1" applyBorder="1" applyAlignment="1" applyProtection="1">
      <alignment horizontal="center" vertical="center"/>
      <protection locked="0"/>
    </xf>
    <xf numFmtId="181" fontId="13" fillId="0" borderId="221" xfId="0" applyNumberFormat="1" applyFont="1" applyBorder="1" applyAlignment="1" applyProtection="1">
      <alignment horizontal="center" vertical="center"/>
      <protection locked="0"/>
    </xf>
    <xf numFmtId="181" fontId="13" fillId="0" borderId="222" xfId="0" applyNumberFormat="1" applyFont="1" applyBorder="1" applyAlignment="1" applyProtection="1">
      <alignment horizontal="center" vertical="center"/>
      <protection locked="0"/>
    </xf>
    <xf numFmtId="176" fontId="13" fillId="0" borderId="133" xfId="0" applyNumberFormat="1" applyFont="1" applyBorder="1" applyAlignment="1">
      <alignment horizontal="center" vertical="center"/>
    </xf>
    <xf numFmtId="176" fontId="13" fillId="0" borderId="131" xfId="0" applyNumberFormat="1" applyFont="1" applyBorder="1" applyAlignment="1">
      <alignment horizontal="center" vertical="center"/>
    </xf>
    <xf numFmtId="176" fontId="13" fillId="0" borderId="132" xfId="0" applyNumberFormat="1" applyFont="1" applyBorder="1" applyAlignment="1">
      <alignment horizontal="center" vertical="center"/>
    </xf>
    <xf numFmtId="0" fontId="13" fillId="5" borderId="134" xfId="0" applyFont="1" applyFill="1" applyBorder="1" applyAlignment="1" applyProtection="1">
      <alignment horizontal="center" vertical="center" wrapText="1"/>
      <protection locked="0"/>
    </xf>
    <xf numFmtId="0" fontId="13" fillId="5" borderId="135" xfId="0" applyFont="1" applyFill="1" applyBorder="1" applyAlignment="1" applyProtection="1">
      <alignment horizontal="center" vertical="center" wrapText="1"/>
      <protection locked="0"/>
    </xf>
    <xf numFmtId="0" fontId="14" fillId="0" borderId="134" xfId="0" applyFont="1" applyBorder="1" applyAlignment="1">
      <alignment horizontal="center" vertical="center" wrapText="1"/>
    </xf>
    <xf numFmtId="0" fontId="14" fillId="0" borderId="135" xfId="0" applyFont="1" applyBorder="1" applyAlignment="1">
      <alignment horizontal="center" vertical="center" wrapText="1"/>
    </xf>
    <xf numFmtId="49" fontId="13" fillId="5" borderId="111" xfId="0" applyNumberFormat="1" applyFont="1" applyFill="1" applyBorder="1" applyAlignment="1" applyProtection="1">
      <alignment horizontal="center" vertical="center"/>
      <protection locked="0"/>
    </xf>
    <xf numFmtId="0" fontId="13" fillId="5" borderId="112" xfId="0" applyFont="1" applyFill="1" applyBorder="1" applyAlignment="1" applyProtection="1">
      <alignment horizontal="center" vertical="center"/>
      <protection locked="0"/>
    </xf>
    <xf numFmtId="2" fontId="13" fillId="5" borderId="106" xfId="0" applyNumberFormat="1" applyFont="1" applyFill="1" applyBorder="1" applyAlignment="1" applyProtection="1">
      <alignment horizontal="center" vertical="center"/>
      <protection locked="0"/>
    </xf>
    <xf numFmtId="2" fontId="13" fillId="5" borderId="149" xfId="0" applyNumberFormat="1" applyFont="1" applyFill="1" applyBorder="1" applyAlignment="1" applyProtection="1">
      <alignment horizontal="center" vertical="center"/>
      <protection locked="0"/>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13" fillId="0" borderId="142" xfId="0" applyFont="1" applyBorder="1" applyAlignment="1">
      <alignment horizontal="center" vertical="center"/>
    </xf>
    <xf numFmtId="0" fontId="13" fillId="0" borderId="110" xfId="0" applyFont="1" applyBorder="1" applyAlignment="1">
      <alignment horizontal="center" vertical="center"/>
    </xf>
    <xf numFmtId="0" fontId="13" fillId="0" borderId="194" xfId="0" applyFont="1" applyBorder="1" applyAlignment="1">
      <alignment horizontal="center" vertical="center"/>
    </xf>
    <xf numFmtId="0" fontId="13" fillId="0" borderId="122" xfId="0" applyFont="1" applyBorder="1" applyAlignment="1">
      <alignment horizontal="center" vertical="center"/>
    </xf>
    <xf numFmtId="0" fontId="13" fillId="0" borderId="205" xfId="0" applyFont="1" applyBorder="1" applyAlignment="1">
      <alignment horizontal="center" vertical="center"/>
    </xf>
    <xf numFmtId="178" fontId="13" fillId="0" borderId="212" xfId="0" applyNumberFormat="1" applyFont="1" applyBorder="1" applyAlignment="1" applyProtection="1">
      <alignment horizontal="center" vertical="center"/>
      <protection locked="0"/>
    </xf>
    <xf numFmtId="178" fontId="13" fillId="0" borderId="205" xfId="0" applyNumberFormat="1" applyFont="1" applyBorder="1" applyAlignment="1" applyProtection="1">
      <alignment horizontal="center" vertical="center"/>
      <protection locked="0"/>
    </xf>
    <xf numFmtId="0" fontId="13" fillId="5" borderId="114" xfId="0" applyFont="1" applyFill="1" applyBorder="1" applyAlignment="1" applyProtection="1">
      <alignment horizontal="center" vertical="center"/>
      <protection locked="0"/>
    </xf>
    <xf numFmtId="0" fontId="13" fillId="5" borderId="115" xfId="0" applyFont="1" applyFill="1" applyBorder="1" applyAlignment="1" applyProtection="1">
      <alignment horizontal="center" vertical="center"/>
      <protection locked="0"/>
    </xf>
    <xf numFmtId="0" fontId="13" fillId="5" borderId="116" xfId="0" applyFont="1" applyFill="1" applyBorder="1" applyAlignment="1" applyProtection="1">
      <alignment horizontal="center" vertical="center"/>
      <protection locked="0"/>
    </xf>
    <xf numFmtId="181" fontId="13" fillId="0" borderId="119" xfId="0" applyNumberFormat="1" applyFont="1" applyBorder="1" applyAlignment="1">
      <alignment horizontal="center" vertical="center"/>
    </xf>
    <xf numFmtId="181" fontId="13" fillId="0" borderId="115" xfId="0" applyNumberFormat="1" applyFont="1" applyBorder="1" applyAlignment="1">
      <alignment horizontal="center" vertical="center"/>
    </xf>
    <xf numFmtId="181" fontId="13" fillId="0" borderId="116" xfId="0" applyNumberFormat="1" applyFont="1" applyBorder="1" applyAlignment="1">
      <alignment horizontal="center" vertical="center"/>
    </xf>
    <xf numFmtId="0" fontId="13" fillId="0" borderId="114" xfId="0" applyFont="1" applyBorder="1" applyAlignment="1">
      <alignment horizontal="center" vertical="center"/>
    </xf>
    <xf numFmtId="0" fontId="13" fillId="0" borderId="115" xfId="0" applyFont="1" applyBorder="1" applyAlignment="1">
      <alignment horizontal="center" vertical="center"/>
    </xf>
    <xf numFmtId="0" fontId="13" fillId="0" borderId="148" xfId="0" applyFont="1" applyBorder="1" applyAlignment="1">
      <alignment horizontal="center" vertical="center"/>
    </xf>
    <xf numFmtId="0" fontId="13" fillId="5" borderId="152" xfId="0" applyFont="1" applyFill="1" applyBorder="1" applyAlignment="1" applyProtection="1">
      <alignment horizontal="center" vertical="center"/>
      <protection locked="0"/>
    </xf>
    <xf numFmtId="178" fontId="13" fillId="5" borderId="113" xfId="0" applyNumberFormat="1" applyFont="1" applyFill="1" applyBorder="1" applyAlignment="1" applyProtection="1">
      <alignment horizontal="center" vertical="center"/>
      <protection locked="0"/>
    </xf>
    <xf numFmtId="178" fontId="13" fillId="5" borderId="153" xfId="0" applyNumberFormat="1" applyFont="1" applyFill="1" applyBorder="1" applyAlignment="1" applyProtection="1">
      <alignment horizontal="center" vertical="center"/>
      <protection locked="0"/>
    </xf>
    <xf numFmtId="0" fontId="13" fillId="0" borderId="134" xfId="0" applyFont="1" applyBorder="1" applyAlignment="1">
      <alignment horizontal="center" vertical="center"/>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178" fontId="13" fillId="0" borderId="118" xfId="0" applyNumberFormat="1" applyFont="1" applyBorder="1" applyAlignment="1" applyProtection="1">
      <alignment horizontal="center" vertical="center"/>
      <protection locked="0"/>
    </xf>
    <xf numFmtId="178" fontId="13" fillId="0" borderId="194" xfId="0" applyNumberFormat="1" applyFont="1" applyBorder="1" applyAlignment="1" applyProtection="1">
      <alignment horizontal="center" vertical="center"/>
      <protection locked="0"/>
    </xf>
    <xf numFmtId="178" fontId="13" fillId="0" borderId="111" xfId="0" applyNumberFormat="1" applyFont="1" applyBorder="1" applyAlignment="1" applyProtection="1">
      <alignment horizontal="center" vertical="center"/>
      <protection locked="0"/>
    </xf>
    <xf numFmtId="0" fontId="13" fillId="0" borderId="139" xfId="0" applyFont="1" applyBorder="1" applyAlignment="1">
      <alignment horizontal="center" vertical="center" wrapText="1"/>
    </xf>
    <xf numFmtId="0" fontId="13" fillId="0" borderId="121" xfId="0" applyFont="1" applyBorder="1" applyAlignment="1">
      <alignment horizontal="center" vertical="center" wrapText="1"/>
    </xf>
    <xf numFmtId="0" fontId="13" fillId="0" borderId="131" xfId="0" applyFont="1" applyBorder="1" applyAlignment="1">
      <alignment horizontal="center" vertical="center" wrapText="1"/>
    </xf>
    <xf numFmtId="176" fontId="13" fillId="5" borderId="137" xfId="0" applyNumberFormat="1" applyFont="1" applyFill="1" applyBorder="1" applyAlignment="1" applyProtection="1">
      <alignment horizontal="center" vertical="center"/>
      <protection locked="0"/>
    </xf>
    <xf numFmtId="176" fontId="13" fillId="5" borderId="135" xfId="0" applyNumberFormat="1" applyFont="1" applyFill="1" applyBorder="1" applyAlignment="1" applyProtection="1">
      <alignment horizontal="center" vertical="center"/>
      <protection locked="0"/>
    </xf>
    <xf numFmtId="176" fontId="13" fillId="5" borderId="136" xfId="0" applyNumberFormat="1" applyFont="1" applyFill="1" applyBorder="1" applyAlignment="1" applyProtection="1">
      <alignment horizontal="center" vertical="center"/>
      <protection locked="0"/>
    </xf>
    <xf numFmtId="0" fontId="13" fillId="5" borderId="107" xfId="0" applyFont="1" applyFill="1" applyBorder="1" applyAlignment="1" applyProtection="1">
      <alignment horizontal="center" vertical="center" wrapText="1"/>
      <protection locked="0"/>
    </xf>
    <xf numFmtId="0" fontId="13" fillId="5" borderId="108" xfId="0" applyFont="1" applyFill="1" applyBorder="1" applyAlignment="1" applyProtection="1">
      <alignment horizontal="center" vertical="center" wrapText="1"/>
      <protection locked="0"/>
    </xf>
    <xf numFmtId="0" fontId="13" fillId="5" borderId="109" xfId="0" applyFont="1" applyFill="1" applyBorder="1" applyAlignment="1" applyProtection="1">
      <alignment horizontal="center" vertical="center" wrapText="1"/>
      <protection locked="0"/>
    </xf>
    <xf numFmtId="0" fontId="13" fillId="5" borderId="110" xfId="0" applyFont="1" applyFill="1" applyBorder="1" applyAlignment="1" applyProtection="1">
      <alignment horizontal="center" vertical="center" wrapText="1"/>
      <protection locked="0"/>
    </xf>
    <xf numFmtId="0" fontId="13" fillId="5" borderId="111" xfId="0" applyFont="1" applyFill="1" applyBorder="1" applyAlignment="1" applyProtection="1">
      <alignment horizontal="center" vertical="center" wrapText="1"/>
      <protection locked="0"/>
    </xf>
    <xf numFmtId="0" fontId="13" fillId="5" borderId="112" xfId="0" applyFont="1" applyFill="1" applyBorder="1" applyAlignment="1" applyProtection="1">
      <alignment horizontal="center" vertical="center" wrapText="1"/>
      <protection locked="0"/>
    </xf>
    <xf numFmtId="0" fontId="14" fillId="0" borderId="121" xfId="0" applyFont="1" applyBorder="1" applyAlignment="1">
      <alignment horizontal="center" vertical="center"/>
    </xf>
    <xf numFmtId="0" fontId="14" fillId="0" borderId="120" xfId="0" applyFont="1" applyBorder="1" applyAlignment="1">
      <alignment horizontal="center" vertical="center"/>
    </xf>
    <xf numFmtId="0" fontId="14" fillId="0" borderId="128" xfId="0" applyFont="1" applyBorder="1" applyAlignment="1">
      <alignment horizontal="center" vertical="center"/>
    </xf>
    <xf numFmtId="0" fontId="14" fillId="0" borderId="129" xfId="0" applyFont="1" applyBorder="1" applyAlignment="1">
      <alignment horizontal="center" vertical="center"/>
    </xf>
    <xf numFmtId="49" fontId="13" fillId="0" borderId="143" xfId="0" applyNumberFormat="1" applyFont="1" applyBorder="1" applyAlignment="1">
      <alignment horizontal="center" vertical="center"/>
    </xf>
    <xf numFmtId="49" fontId="13" fillId="0" borderId="128" xfId="0" applyNumberFormat="1" applyFont="1" applyBorder="1" applyAlignment="1">
      <alignment horizontal="center" vertical="center"/>
    </xf>
    <xf numFmtId="0" fontId="14" fillId="0" borderId="127" xfId="0" applyFont="1" applyBorder="1" applyAlignment="1">
      <alignment horizontal="center" vertical="center" wrapText="1"/>
    </xf>
    <xf numFmtId="0" fontId="14" fillId="0" borderId="128" xfId="0" applyFont="1" applyBorder="1" applyAlignment="1">
      <alignment horizontal="center" vertical="center" wrapText="1"/>
    </xf>
    <xf numFmtId="49" fontId="13" fillId="0" borderId="142" xfId="0" applyNumberFormat="1" applyFont="1" applyBorder="1" applyAlignment="1">
      <alignment horizontal="center" vertical="center"/>
    </xf>
    <xf numFmtId="0" fontId="13" fillId="5" borderId="63" xfId="0" quotePrefix="1" applyFont="1" applyFill="1" applyBorder="1" applyAlignment="1" applyProtection="1">
      <alignment horizontal="left" vertical="center"/>
      <protection locked="0"/>
    </xf>
    <xf numFmtId="0" fontId="13" fillId="5" borderId="73" xfId="0" quotePrefix="1" applyFont="1" applyFill="1" applyBorder="1" applyAlignment="1" applyProtection="1">
      <alignment horizontal="left" vertical="center"/>
      <protection locked="0"/>
    </xf>
    <xf numFmtId="0" fontId="15" fillId="0" borderId="226" xfId="0" applyFont="1" applyBorder="1" applyAlignment="1">
      <alignment vertical="center" wrapText="1"/>
    </xf>
    <xf numFmtId="0" fontId="15" fillId="0" borderId="213" xfId="0" applyFont="1" applyBorder="1" applyAlignment="1">
      <alignment vertical="center"/>
    </xf>
    <xf numFmtId="0" fontId="15" fillId="0" borderId="227" xfId="0" applyFont="1" applyBorder="1" applyAlignment="1">
      <alignment vertical="center"/>
    </xf>
    <xf numFmtId="0" fontId="15" fillId="0" borderId="164" xfId="0" applyFont="1" applyBorder="1" applyAlignment="1">
      <alignment vertical="center"/>
    </xf>
    <xf numFmtId="0" fontId="15" fillId="0" borderId="0" xfId="0" applyFont="1" applyAlignment="1">
      <alignment vertical="center"/>
    </xf>
    <xf numFmtId="0" fontId="15" fillId="0" borderId="90" xfId="0" applyFont="1" applyBorder="1" applyAlignment="1">
      <alignment vertical="center"/>
    </xf>
    <xf numFmtId="0" fontId="15" fillId="0" borderId="206" xfId="0" applyFont="1" applyBorder="1" applyAlignment="1">
      <alignment vertical="center"/>
    </xf>
    <xf numFmtId="0" fontId="15" fillId="0" borderId="207" xfId="0" applyFont="1" applyBorder="1" applyAlignment="1">
      <alignment vertical="center"/>
    </xf>
    <xf numFmtId="0" fontId="15" fillId="0" borderId="208" xfId="0" applyFont="1" applyBorder="1" applyAlignment="1">
      <alignment vertical="center"/>
    </xf>
    <xf numFmtId="179" fontId="13" fillId="0" borderId="221" xfId="0" quotePrefix="1" applyNumberFormat="1" applyFont="1" applyBorder="1" applyAlignment="1" applyProtection="1">
      <alignment horizontal="center" vertical="center"/>
      <protection locked="0"/>
    </xf>
    <xf numFmtId="179" fontId="13" fillId="0" borderId="222" xfId="0" applyNumberFormat="1" applyFont="1" applyBorder="1" applyAlignment="1" applyProtection="1">
      <alignment horizontal="center" vertical="center"/>
      <protection locked="0"/>
    </xf>
    <xf numFmtId="178" fontId="13" fillId="0" borderId="118" xfId="0" quotePrefix="1" applyNumberFormat="1" applyFont="1" applyBorder="1" applyAlignment="1" applyProtection="1">
      <alignment horizontal="center" vertical="center"/>
      <protection locked="0"/>
    </xf>
    <xf numFmtId="0" fontId="15" fillId="0" borderId="221" xfId="0" applyFont="1" applyBorder="1" applyAlignment="1">
      <alignment vertical="center" wrapText="1"/>
    </xf>
    <xf numFmtId="0" fontId="15" fillId="0" borderId="222" xfId="0" applyFont="1" applyBorder="1" applyAlignment="1">
      <alignment vertical="center" wrapText="1"/>
    </xf>
    <xf numFmtId="0" fontId="15" fillId="0" borderId="223" xfId="0" applyFont="1" applyBorder="1" applyAlignment="1">
      <alignment vertical="center" wrapText="1"/>
    </xf>
    <xf numFmtId="181" fontId="13" fillId="5" borderId="81" xfId="0" quotePrefix="1" applyNumberFormat="1" applyFont="1" applyFill="1" applyBorder="1" applyAlignment="1" applyProtection="1">
      <alignment horizontal="center" vertical="center"/>
      <protection locked="0"/>
    </xf>
    <xf numFmtId="178" fontId="13" fillId="5" borderId="81" xfId="0" quotePrefix="1" applyNumberFormat="1" applyFont="1" applyFill="1" applyBorder="1" applyAlignment="1" applyProtection="1">
      <alignment horizontal="center" vertical="center"/>
      <protection locked="0"/>
    </xf>
    <xf numFmtId="176" fontId="13" fillId="11" borderId="139" xfId="0" applyNumberFormat="1" applyFont="1" applyFill="1" applyBorder="1" applyAlignment="1">
      <alignment horizontal="center" vertical="center"/>
    </xf>
    <xf numFmtId="176" fontId="13" fillId="11" borderId="140" xfId="0" applyNumberFormat="1" applyFont="1" applyFill="1" applyBorder="1" applyAlignment="1">
      <alignment horizontal="center" vertical="center"/>
    </xf>
    <xf numFmtId="176" fontId="13" fillId="0" borderId="121" xfId="0" applyNumberFormat="1" applyFont="1" applyBorder="1" applyAlignment="1">
      <alignment horizontal="center" vertical="center"/>
    </xf>
    <xf numFmtId="176" fontId="13" fillId="0" borderId="120" xfId="0" applyNumberFormat="1" applyFont="1" applyBorder="1" applyAlignment="1">
      <alignment horizontal="center" vertical="center"/>
    </xf>
    <xf numFmtId="182" fontId="13" fillId="8" borderId="81" xfId="0" applyNumberFormat="1" applyFont="1" applyFill="1" applyBorder="1" applyAlignment="1" applyProtection="1">
      <alignment horizontal="center" vertical="center"/>
      <protection locked="0"/>
    </xf>
    <xf numFmtId="0" fontId="18" fillId="5" borderId="71" xfId="0" applyFont="1" applyFill="1" applyBorder="1" applyAlignment="1" applyProtection="1">
      <alignment horizontal="right" vertical="center"/>
      <protection locked="0"/>
    </xf>
    <xf numFmtId="0" fontId="18" fillId="5" borderId="104" xfId="0" applyFont="1" applyFill="1" applyBorder="1" applyAlignment="1" applyProtection="1">
      <alignment horizontal="right" vertical="center"/>
      <protection locked="0"/>
    </xf>
    <xf numFmtId="0" fontId="13" fillId="0" borderId="111" xfId="0" applyFont="1" applyBorder="1" applyAlignment="1">
      <alignment horizontal="center" vertical="center"/>
    </xf>
    <xf numFmtId="0" fontId="13" fillId="0" borderId="118" xfId="0" applyFont="1" applyBorder="1" applyAlignment="1">
      <alignment horizontal="center" vertical="center"/>
    </xf>
    <xf numFmtId="0" fontId="14" fillId="0" borderId="135" xfId="0" applyFont="1" applyBorder="1" applyAlignment="1">
      <alignment horizontal="center" vertical="center"/>
    </xf>
    <xf numFmtId="0" fontId="14" fillId="0" borderId="136" xfId="0" applyFont="1" applyBorder="1" applyAlignment="1">
      <alignment horizontal="center" vertical="center"/>
    </xf>
    <xf numFmtId="180" fontId="13" fillId="5" borderId="81" xfId="0" applyNumberFormat="1" applyFont="1" applyFill="1" applyBorder="1" applyAlignment="1" applyProtection="1">
      <alignment vertical="center"/>
      <protection locked="0"/>
    </xf>
    <xf numFmtId="180" fontId="18" fillId="5" borderId="104" xfId="0" applyNumberFormat="1" applyFont="1" applyFill="1" applyBorder="1" applyAlignment="1" applyProtection="1">
      <alignment horizontal="center" vertical="center"/>
      <protection locked="0"/>
    </xf>
    <xf numFmtId="180" fontId="18" fillId="5" borderId="103" xfId="0" applyNumberFormat="1" applyFont="1" applyFill="1" applyBorder="1" applyAlignment="1" applyProtection="1">
      <alignment horizontal="center" vertical="center"/>
      <protection locked="0"/>
    </xf>
    <xf numFmtId="0" fontId="13" fillId="5" borderId="150" xfId="0" applyFont="1" applyFill="1" applyBorder="1" applyAlignment="1" applyProtection="1">
      <alignment horizontal="center" vertical="center" wrapText="1"/>
      <protection locked="0"/>
    </xf>
    <xf numFmtId="0" fontId="13" fillId="5" borderId="151" xfId="0" applyFont="1" applyFill="1" applyBorder="1" applyAlignment="1" applyProtection="1">
      <alignment horizontal="center" vertical="center" wrapText="1"/>
      <protection locked="0"/>
    </xf>
    <xf numFmtId="0" fontId="13" fillId="5" borderId="92" xfId="0" applyFont="1" applyFill="1" applyBorder="1" applyAlignment="1" applyProtection="1">
      <alignment horizontal="center" vertical="center" wrapText="1"/>
      <protection locked="0"/>
    </xf>
    <xf numFmtId="0" fontId="14" fillId="11" borderId="138" xfId="0" applyFont="1" applyFill="1" applyBorder="1" applyAlignment="1">
      <alignment horizontal="center" vertical="center" wrapText="1"/>
    </xf>
    <xf numFmtId="0" fontId="14" fillId="11" borderId="139" xfId="0" applyFont="1" applyFill="1" applyBorder="1" applyAlignment="1">
      <alignment horizontal="center" vertical="center" wrapText="1"/>
    </xf>
    <xf numFmtId="0" fontId="14" fillId="0" borderId="126" xfId="0" applyFont="1" applyBorder="1" applyAlignment="1">
      <alignment horizontal="center" vertical="center" wrapText="1"/>
    </xf>
    <xf numFmtId="0" fontId="14" fillId="0" borderId="121" xfId="0" applyFont="1" applyBorder="1" applyAlignment="1">
      <alignment horizontal="center" vertical="center" wrapText="1"/>
    </xf>
    <xf numFmtId="0" fontId="13" fillId="0" borderId="222" xfId="0" applyFont="1" applyBorder="1" applyAlignment="1">
      <alignment horizontal="center" vertical="center"/>
    </xf>
    <xf numFmtId="0" fontId="13" fillId="0" borderId="231" xfId="0" applyFont="1" applyBorder="1" applyAlignment="1">
      <alignment horizontal="center" vertical="center"/>
    </xf>
    <xf numFmtId="0" fontId="15" fillId="0" borderId="205" xfId="0" applyFont="1" applyBorder="1" applyAlignment="1">
      <alignment vertical="center"/>
    </xf>
    <xf numFmtId="0" fontId="15" fillId="0" borderId="219" xfId="0" applyFont="1" applyBorder="1" applyAlignment="1">
      <alignment vertical="center"/>
    </xf>
    <xf numFmtId="0" fontId="14" fillId="11" borderId="139" xfId="0" applyFont="1" applyFill="1" applyBorder="1" applyAlignment="1">
      <alignment horizontal="center" vertical="center"/>
    </xf>
    <xf numFmtId="0" fontId="14" fillId="11" borderId="140" xfId="0" applyFont="1" applyFill="1" applyBorder="1" applyAlignment="1">
      <alignment horizontal="center" vertical="center"/>
    </xf>
    <xf numFmtId="0" fontId="13" fillId="0" borderId="117" xfId="0" applyFont="1" applyBorder="1" applyAlignment="1">
      <alignment horizontal="center" vertical="center"/>
    </xf>
    <xf numFmtId="0" fontId="13" fillId="0" borderId="109" xfId="0" applyFont="1" applyBorder="1" applyAlignment="1">
      <alignment horizontal="center" vertical="center"/>
    </xf>
    <xf numFmtId="181" fontId="13" fillId="0" borderId="118" xfId="0" applyNumberFormat="1" applyFont="1" applyBorder="1" applyAlignment="1">
      <alignment horizontal="center" vertical="center"/>
    </xf>
    <xf numFmtId="181" fontId="13" fillId="0" borderId="111" xfId="0" applyNumberFormat="1" applyFont="1" applyBorder="1" applyAlignment="1">
      <alignment horizontal="center" vertical="center"/>
    </xf>
    <xf numFmtId="181" fontId="13" fillId="0" borderId="112" xfId="0" applyNumberFormat="1" applyFont="1" applyBorder="1" applyAlignment="1">
      <alignment horizontal="center" vertical="center"/>
    </xf>
    <xf numFmtId="176" fontId="13" fillId="0" borderId="122" xfId="0" applyNumberFormat="1" applyFont="1" applyBorder="1" applyAlignment="1">
      <alignment horizontal="center" vertical="center"/>
    </xf>
    <xf numFmtId="0" fontId="13" fillId="0" borderId="126" xfId="0" applyFont="1" applyBorder="1" applyAlignment="1">
      <alignment horizontal="center" vertical="center"/>
    </xf>
    <xf numFmtId="0" fontId="13" fillId="0" borderId="121" xfId="0" applyFont="1" applyBorder="1" applyAlignment="1">
      <alignment horizontal="center" vertical="center"/>
    </xf>
    <xf numFmtId="0" fontId="13" fillId="0" borderId="120" xfId="0" applyFont="1" applyBorder="1" applyAlignment="1">
      <alignment horizontal="center" vertical="center"/>
    </xf>
    <xf numFmtId="49" fontId="13" fillId="0" borderId="144" xfId="0" applyNumberFormat="1" applyFont="1" applyBorder="1" applyAlignment="1">
      <alignment horizontal="center" vertical="center"/>
    </xf>
    <xf numFmtId="49" fontId="13" fillId="0" borderId="129" xfId="0" applyNumberFormat="1" applyFont="1" applyBorder="1" applyAlignment="1">
      <alignment horizontal="center" vertical="center"/>
    </xf>
    <xf numFmtId="0" fontId="13" fillId="0" borderId="130" xfId="0" applyFont="1" applyBorder="1" applyAlignment="1">
      <alignment horizontal="center" vertical="center"/>
    </xf>
    <xf numFmtId="0" fontId="13" fillId="0" borderId="131" xfId="0" applyFont="1" applyBorder="1" applyAlignment="1">
      <alignment horizontal="center" vertical="center"/>
    </xf>
    <xf numFmtId="0" fontId="13" fillId="0" borderId="132" xfId="0" applyFont="1" applyBorder="1" applyAlignment="1">
      <alignment horizontal="center" vertical="center"/>
    </xf>
    <xf numFmtId="176" fontId="13" fillId="11" borderId="141" xfId="0" applyNumberFormat="1" applyFont="1" applyFill="1" applyBorder="1" applyAlignment="1">
      <alignment horizontal="center" vertical="center"/>
    </xf>
    <xf numFmtId="0" fontId="13" fillId="11" borderId="138" xfId="0" applyFont="1" applyFill="1" applyBorder="1" applyAlignment="1">
      <alignment horizontal="center" vertical="center"/>
    </xf>
    <xf numFmtId="0" fontId="13" fillId="11" borderId="139" xfId="0" applyFont="1" applyFill="1" applyBorder="1" applyAlignment="1">
      <alignment horizontal="center" vertical="center"/>
    </xf>
    <xf numFmtId="0" fontId="13" fillId="11" borderId="140" xfId="0" applyFont="1" applyFill="1" applyBorder="1" applyAlignment="1">
      <alignment horizontal="center" vertical="center"/>
    </xf>
    <xf numFmtId="49" fontId="13" fillId="0" borderId="148" xfId="0" applyNumberFormat="1" applyFont="1" applyBorder="1" applyAlignment="1">
      <alignment horizontal="center" vertical="center"/>
    </xf>
    <xf numFmtId="0" fontId="14" fillId="0" borderId="123" xfId="0" applyFont="1" applyBorder="1" applyAlignment="1">
      <alignment vertical="center" wrapText="1"/>
    </xf>
    <xf numFmtId="0" fontId="14" fillId="0" borderId="124" xfId="0" applyFont="1" applyBorder="1" applyAlignment="1">
      <alignment vertical="center"/>
    </xf>
    <xf numFmtId="0" fontId="14" fillId="0" borderId="125" xfId="0" applyFont="1" applyBorder="1" applyAlignment="1">
      <alignment vertical="center"/>
    </xf>
    <xf numFmtId="0" fontId="14" fillId="0" borderId="145" xfId="0" applyFont="1" applyBorder="1" applyAlignment="1">
      <alignment vertical="center"/>
    </xf>
    <xf numFmtId="0" fontId="14" fillId="0" borderId="146" xfId="0" applyFont="1" applyBorder="1" applyAlignment="1">
      <alignment vertical="center"/>
    </xf>
    <xf numFmtId="0" fontId="14" fillId="0" borderId="147" xfId="0" applyFont="1" applyBorder="1" applyAlignment="1">
      <alignment vertical="center"/>
    </xf>
    <xf numFmtId="0" fontId="13" fillId="0" borderId="111" xfId="0" applyFont="1" applyBorder="1" applyAlignment="1" applyProtection="1">
      <alignment horizontal="center" vertical="center"/>
      <protection locked="0"/>
    </xf>
    <xf numFmtId="49" fontId="13" fillId="0" borderId="118" xfId="0" applyNumberFormat="1" applyFont="1" applyBorder="1" applyAlignment="1" applyProtection="1">
      <alignment horizontal="center" vertical="center"/>
      <protection locked="0"/>
    </xf>
    <xf numFmtId="49" fontId="13" fillId="0" borderId="111"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3" fillId="0" borderId="177" xfId="0" applyFont="1" applyBorder="1" applyAlignment="1">
      <alignment horizontal="center" vertical="center"/>
    </xf>
    <xf numFmtId="0" fontId="13" fillId="0" borderId="174" xfId="0" applyFont="1" applyBorder="1" applyAlignment="1">
      <alignment horizontal="center" vertical="center"/>
    </xf>
    <xf numFmtId="0" fontId="13" fillId="0" borderId="178" xfId="0" applyFont="1" applyBorder="1" applyAlignment="1">
      <alignment horizontal="center" vertical="center"/>
    </xf>
    <xf numFmtId="0" fontId="13" fillId="0" borderId="164" xfId="0" applyFont="1" applyBorder="1" applyAlignment="1">
      <alignment horizontal="center" vertical="center"/>
    </xf>
    <xf numFmtId="0" fontId="13" fillId="0" borderId="0" xfId="0" applyFont="1" applyAlignment="1">
      <alignment horizontal="center" vertical="center"/>
    </xf>
    <xf numFmtId="0" fontId="13" fillId="0" borderId="166" xfId="0" applyFont="1" applyBorder="1" applyAlignment="1">
      <alignment horizontal="center" vertical="center"/>
    </xf>
    <xf numFmtId="0" fontId="13" fillId="0" borderId="169" xfId="0" applyFont="1" applyBorder="1" applyAlignment="1">
      <alignment horizontal="center" vertical="center"/>
    </xf>
    <xf numFmtId="0" fontId="13" fillId="0" borderId="170" xfId="0" applyFont="1" applyBorder="1" applyAlignment="1">
      <alignment horizontal="center" vertical="center"/>
    </xf>
    <xf numFmtId="0" fontId="13" fillId="0" borderId="171" xfId="0" applyFont="1" applyBorder="1" applyAlignment="1">
      <alignment horizontal="center" vertical="center"/>
    </xf>
    <xf numFmtId="0" fontId="13" fillId="5" borderId="179" xfId="0" applyFont="1" applyFill="1" applyBorder="1" applyAlignment="1" applyProtection="1">
      <alignment horizontal="center" vertical="center"/>
      <protection locked="0"/>
    </xf>
    <xf numFmtId="0" fontId="13" fillId="5" borderId="180" xfId="0" applyFont="1" applyFill="1" applyBorder="1" applyAlignment="1" applyProtection="1">
      <alignment horizontal="center" vertical="center"/>
      <protection locked="0"/>
    </xf>
    <xf numFmtId="0" fontId="13" fillId="5" borderId="175" xfId="0" applyFont="1" applyFill="1" applyBorder="1" applyAlignment="1" applyProtection="1">
      <alignment horizontal="center" vertical="center"/>
      <protection locked="0"/>
    </xf>
    <xf numFmtId="0" fontId="13" fillId="5" borderId="166" xfId="0" applyFont="1" applyFill="1" applyBorder="1" applyAlignment="1" applyProtection="1">
      <alignment horizontal="center" vertical="center"/>
      <protection locked="0"/>
    </xf>
    <xf numFmtId="0" fontId="13" fillId="5" borderId="181" xfId="0" applyFont="1" applyFill="1" applyBorder="1" applyAlignment="1" applyProtection="1">
      <alignment horizontal="center" vertical="center"/>
      <protection locked="0"/>
    </xf>
    <xf numFmtId="0" fontId="13" fillId="5" borderId="182" xfId="0" applyFont="1" applyFill="1" applyBorder="1" applyAlignment="1" applyProtection="1">
      <alignment horizontal="center" vertical="center"/>
      <protection locked="0"/>
    </xf>
    <xf numFmtId="0" fontId="13" fillId="5" borderId="172" xfId="0" applyFont="1" applyFill="1" applyBorder="1" applyAlignment="1" applyProtection="1">
      <alignment horizontal="center" vertical="center"/>
      <protection locked="0"/>
    </xf>
    <xf numFmtId="0" fontId="13" fillId="5" borderId="173" xfId="0" applyFont="1" applyFill="1" applyBorder="1" applyAlignment="1" applyProtection="1">
      <alignment horizontal="center" vertical="center"/>
      <protection locked="0"/>
    </xf>
    <xf numFmtId="0" fontId="13" fillId="0" borderId="163" xfId="0" applyFont="1" applyBorder="1" applyAlignment="1">
      <alignment horizontal="center" vertical="center"/>
    </xf>
    <xf numFmtId="0" fontId="13" fillId="0" borderId="106" xfId="0" applyFont="1" applyBorder="1" applyAlignment="1">
      <alignment horizontal="center" vertical="center"/>
    </xf>
    <xf numFmtId="0" fontId="13" fillId="0" borderId="167" xfId="0" applyFont="1" applyBorder="1" applyAlignment="1">
      <alignment horizontal="center" vertical="center"/>
    </xf>
    <xf numFmtId="0" fontId="13" fillId="0" borderId="168" xfId="0" applyFont="1" applyBorder="1" applyAlignment="1">
      <alignment horizontal="center" vertical="center"/>
    </xf>
    <xf numFmtId="0" fontId="13" fillId="0" borderId="274" xfId="0" applyFont="1" applyBorder="1" applyAlignment="1">
      <alignment horizontal="center" vertical="center"/>
    </xf>
    <xf numFmtId="0" fontId="13" fillId="0" borderId="285" xfId="0" applyFont="1" applyBorder="1" applyAlignment="1">
      <alignment horizontal="center" vertical="center"/>
    </xf>
    <xf numFmtId="0" fontId="13" fillId="0" borderId="286" xfId="0" applyFont="1" applyBorder="1" applyAlignment="1">
      <alignment horizontal="center" vertical="center"/>
    </xf>
    <xf numFmtId="0" fontId="13" fillId="0" borderId="68" xfId="0" applyFont="1" applyBorder="1" applyAlignment="1">
      <alignment horizontal="center" vertical="center"/>
    </xf>
    <xf numFmtId="0" fontId="13" fillId="0" borderId="237" xfId="0" applyFont="1" applyBorder="1" applyAlignment="1">
      <alignment horizontal="center" vertical="center"/>
    </xf>
    <xf numFmtId="0" fontId="13" fillId="0" borderId="255" xfId="0" applyFont="1" applyBorder="1" applyAlignment="1">
      <alignment horizontal="center" vertical="center"/>
    </xf>
    <xf numFmtId="0" fontId="13" fillId="0" borderId="278" xfId="0" applyFont="1" applyBorder="1" applyAlignment="1">
      <alignment horizontal="center" vertical="center"/>
    </xf>
    <xf numFmtId="0" fontId="13" fillId="0" borderId="238" xfId="0" applyFont="1" applyBorder="1" applyAlignment="1">
      <alignment horizontal="center" vertical="center"/>
    </xf>
    <xf numFmtId="0" fontId="13" fillId="0" borderId="283" xfId="0" applyFont="1" applyBorder="1" applyAlignment="1">
      <alignment vertical="center" wrapText="1"/>
    </xf>
    <xf numFmtId="0" fontId="13" fillId="0" borderId="245" xfId="0" applyFont="1" applyBorder="1" applyAlignment="1">
      <alignment vertical="center" wrapText="1"/>
    </xf>
    <xf numFmtId="0" fontId="13" fillId="0" borderId="253" xfId="0" applyFont="1" applyBorder="1" applyAlignment="1">
      <alignment vertical="center" wrapText="1"/>
    </xf>
    <xf numFmtId="0" fontId="13" fillId="0" borderId="284" xfId="0" applyFont="1" applyBorder="1" applyAlignment="1">
      <alignment vertical="center" wrapText="1"/>
    </xf>
    <xf numFmtId="0" fontId="13" fillId="0" borderId="278" xfId="0" applyFont="1" applyBorder="1" applyAlignment="1">
      <alignment vertical="center" wrapText="1"/>
    </xf>
    <xf numFmtId="0" fontId="13" fillId="0" borderId="208" xfId="0" applyFont="1" applyBorder="1" applyAlignment="1">
      <alignment vertical="center" wrapText="1"/>
    </xf>
    <xf numFmtId="0" fontId="13" fillId="8" borderId="205" xfId="0" quotePrefix="1" applyFont="1" applyFill="1" applyBorder="1" applyAlignment="1" applyProtection="1">
      <alignment horizontal="center" vertical="center"/>
      <protection locked="0"/>
    </xf>
    <xf numFmtId="0" fontId="13" fillId="8" borderId="219" xfId="0" quotePrefix="1" applyFont="1" applyFill="1" applyBorder="1" applyAlignment="1" applyProtection="1">
      <alignment horizontal="center" vertical="center"/>
      <protection locked="0"/>
    </xf>
    <xf numFmtId="0" fontId="13" fillId="8" borderId="222" xfId="0" applyFont="1" applyFill="1" applyBorder="1" applyAlignment="1" applyProtection="1">
      <alignment horizontal="center" vertical="center"/>
      <protection locked="0"/>
    </xf>
    <xf numFmtId="0" fontId="13" fillId="8" borderId="223" xfId="0" applyFont="1" applyFill="1" applyBorder="1" applyAlignment="1" applyProtection="1">
      <alignment horizontal="center" vertical="center"/>
      <protection locked="0"/>
    </xf>
    <xf numFmtId="0" fontId="32" fillId="6" borderId="71" xfId="1" applyFont="1" applyFill="1" applyBorder="1" applyAlignment="1">
      <alignment horizontal="center" vertical="center"/>
    </xf>
    <xf numFmtId="0" fontId="32" fillId="6" borderId="104" xfId="1" applyFont="1" applyFill="1" applyBorder="1" applyAlignment="1">
      <alignment horizontal="center" vertical="center"/>
    </xf>
    <xf numFmtId="0" fontId="32" fillId="6" borderId="137" xfId="1" applyFont="1" applyFill="1" applyBorder="1" applyAlignment="1">
      <alignment horizontal="center" vertical="center"/>
    </xf>
    <xf numFmtId="0" fontId="32" fillId="0" borderId="221" xfId="1" applyFont="1" applyBorder="1" applyAlignment="1">
      <alignment horizontal="center" vertical="center"/>
    </xf>
    <xf numFmtId="0" fontId="32" fillId="0" borderId="222" xfId="1" applyFont="1" applyBorder="1" applyAlignment="1">
      <alignment horizontal="center" vertical="center"/>
    </xf>
    <xf numFmtId="0" fontId="13" fillId="5" borderId="291" xfId="0" applyFont="1" applyFill="1" applyBorder="1" applyAlignment="1" applyProtection="1">
      <alignment horizontal="center" vertical="center"/>
      <protection locked="0"/>
    </xf>
    <xf numFmtId="0" fontId="13" fillId="5" borderId="292" xfId="0" applyFont="1" applyFill="1" applyBorder="1" applyAlignment="1" applyProtection="1">
      <alignment horizontal="center" vertical="center"/>
      <protection locked="0"/>
    </xf>
    <xf numFmtId="0" fontId="13" fillId="5" borderId="293" xfId="0" applyFont="1" applyFill="1" applyBorder="1" applyAlignment="1" applyProtection="1">
      <alignment horizontal="center" vertical="center"/>
      <protection locked="0"/>
    </xf>
    <xf numFmtId="0" fontId="13" fillId="6" borderId="294" xfId="0" applyFont="1" applyFill="1" applyBorder="1" applyAlignment="1">
      <alignment horizontal="center" vertical="center"/>
    </xf>
    <xf numFmtId="0" fontId="13" fillId="6" borderId="104" xfId="0" applyFont="1" applyFill="1" applyBorder="1" applyAlignment="1">
      <alignment horizontal="center" vertical="center"/>
    </xf>
    <xf numFmtId="0" fontId="13" fillId="6" borderId="103" xfId="0" applyFont="1" applyFill="1" applyBorder="1" applyAlignment="1">
      <alignment horizontal="center" vertical="center"/>
    </xf>
    <xf numFmtId="0" fontId="13" fillId="8" borderId="108" xfId="0" quotePrefix="1" applyFont="1" applyFill="1" applyBorder="1" applyAlignment="1" applyProtection="1">
      <alignment horizontal="center" vertical="center"/>
      <protection locked="0"/>
    </xf>
    <xf numFmtId="0" fontId="13" fillId="8" borderId="109" xfId="0" quotePrefix="1" applyFont="1" applyFill="1" applyBorder="1" applyAlignment="1" applyProtection="1">
      <alignment horizontal="center" vertical="center"/>
      <protection locked="0"/>
    </xf>
    <xf numFmtId="0" fontId="32" fillId="8" borderId="205" xfId="1" quotePrefix="1" applyFont="1" applyFill="1" applyBorder="1" applyAlignment="1" applyProtection="1">
      <alignment horizontal="center" vertical="center"/>
      <protection locked="0"/>
    </xf>
    <xf numFmtId="0" fontId="32" fillId="8" borderId="219" xfId="1" quotePrefix="1" applyFont="1" applyFill="1" applyBorder="1" applyAlignment="1" applyProtection="1">
      <alignment horizontal="center" vertical="center"/>
      <protection locked="0"/>
    </xf>
    <xf numFmtId="0" fontId="13" fillId="5" borderId="288" xfId="0" applyFont="1" applyFill="1" applyBorder="1" applyAlignment="1" applyProtection="1">
      <alignment horizontal="center" vertical="center"/>
      <protection locked="0"/>
    </xf>
    <xf numFmtId="0" fontId="13" fillId="5" borderId="289" xfId="0" applyFont="1" applyFill="1" applyBorder="1" applyAlignment="1" applyProtection="1">
      <alignment horizontal="center" vertical="center"/>
      <protection locked="0"/>
    </xf>
    <xf numFmtId="0" fontId="32" fillId="0" borderId="244" xfId="1" applyFont="1" applyBorder="1" applyAlignment="1">
      <alignment horizontal="center" vertical="center" wrapText="1"/>
    </xf>
    <xf numFmtId="0" fontId="32" fillId="0" borderId="245" xfId="1" applyFont="1" applyBorder="1" applyAlignment="1">
      <alignment horizontal="center" vertical="center" wrapText="1"/>
    </xf>
    <xf numFmtId="0" fontId="32" fillId="0" borderId="246" xfId="1" applyFont="1" applyBorder="1" applyAlignment="1">
      <alignment horizontal="center" vertical="center" wrapText="1"/>
    </xf>
    <xf numFmtId="0" fontId="32" fillId="0" borderId="72" xfId="1" applyFont="1" applyBorder="1" applyAlignment="1">
      <alignment horizontal="center" vertical="center" wrapText="1"/>
    </xf>
    <xf numFmtId="0" fontId="32" fillId="0" borderId="282" xfId="1" applyFont="1" applyBorder="1" applyAlignment="1">
      <alignment horizontal="center" vertical="center" wrapText="1"/>
    </xf>
    <xf numFmtId="0" fontId="32" fillId="0" borderId="290" xfId="1" applyFont="1" applyBorder="1" applyAlignment="1">
      <alignment horizontal="center" vertical="center" wrapText="1"/>
    </xf>
    <xf numFmtId="0" fontId="32" fillId="0" borderId="212" xfId="1" applyFont="1" applyBorder="1" applyAlignment="1">
      <alignment horizontal="center" vertical="center"/>
    </xf>
    <xf numFmtId="0" fontId="32" fillId="0" borderId="205" xfId="1" applyFont="1" applyBorder="1" applyAlignment="1">
      <alignment horizontal="center" vertical="center"/>
    </xf>
    <xf numFmtId="0" fontId="32" fillId="0" borderId="168" xfId="1"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24" xfId="0" applyBorder="1" applyAlignment="1">
      <alignment horizontal="center" vertical="center"/>
    </xf>
    <xf numFmtId="0" fontId="7" fillId="0" borderId="58" xfId="0" applyFont="1" applyBorder="1" applyAlignment="1">
      <alignment horizontal="center" vertical="center"/>
    </xf>
    <xf numFmtId="0" fontId="7" fillId="0" borderId="84" xfId="0" applyFont="1" applyBorder="1" applyAlignment="1">
      <alignment horizontal="center" vertical="center"/>
    </xf>
    <xf numFmtId="0" fontId="7" fillId="0" borderId="0" xfId="0" applyFont="1" applyAlignment="1">
      <alignment horizontal="left" vertical="center" wrapText="1"/>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7" fillId="0" borderId="60" xfId="0" applyFont="1" applyBorder="1" applyAlignment="1">
      <alignment horizontal="left" vertical="center" wrapText="1"/>
    </xf>
    <xf numFmtId="0" fontId="7" fillId="0" borderId="94" xfId="0" applyFont="1" applyBorder="1" applyAlignment="1">
      <alignment horizontal="center" vertical="center"/>
    </xf>
    <xf numFmtId="0" fontId="7" fillId="0" borderId="65" xfId="0" applyFont="1" applyBorder="1" applyAlignment="1">
      <alignment horizontal="center" vertical="center"/>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7" fillId="0" borderId="63" xfId="0" applyFont="1" applyBorder="1" applyAlignment="1">
      <alignment horizontal="left" vertical="center" wrapText="1"/>
    </xf>
    <xf numFmtId="0" fontId="7" fillId="0" borderId="64" xfId="0" applyFont="1" applyBorder="1" applyAlignment="1">
      <alignment horizontal="left" vertical="center" wrapText="1"/>
    </xf>
    <xf numFmtId="0" fontId="7" fillId="0" borderId="95" xfId="0" applyFont="1" applyBorder="1" applyAlignment="1">
      <alignment horizontal="center" vertical="center"/>
    </xf>
    <xf numFmtId="0" fontId="7" fillId="0" borderId="97" xfId="0" applyFont="1" applyBorder="1" applyAlignment="1">
      <alignment horizontal="left" vertical="center" wrapText="1"/>
    </xf>
    <xf numFmtId="0" fontId="7" fillId="0" borderId="93" xfId="0" applyFont="1" applyBorder="1" applyAlignment="1">
      <alignment horizontal="left" vertical="center"/>
    </xf>
    <xf numFmtId="0" fontId="7" fillId="0" borderId="96" xfId="0" applyFont="1" applyBorder="1" applyAlignment="1">
      <alignment horizontal="left" vertical="center"/>
    </xf>
    <xf numFmtId="0" fontId="7" fillId="0" borderId="66" xfId="0" applyFont="1" applyBorder="1" applyAlignment="1">
      <alignment horizontal="left" vertical="center"/>
    </xf>
    <xf numFmtId="0" fontId="7" fillId="0" borderId="0" xfId="0" applyFont="1" applyAlignment="1">
      <alignment horizontal="left" vertical="center"/>
    </xf>
    <xf numFmtId="0" fontId="7" fillId="0" borderId="61" xfId="0" applyFont="1" applyBorder="1" applyAlignment="1">
      <alignment horizontal="left"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0" fillId="0" borderId="81" xfId="0" applyBorder="1" applyAlignment="1">
      <alignment horizontal="center" vertical="center"/>
    </xf>
    <xf numFmtId="0" fontId="0" fillId="7" borderId="81" xfId="0" applyFill="1"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56" xfId="0" applyBorder="1" applyAlignment="1">
      <alignment horizontal="center" vertical="center"/>
    </xf>
    <xf numFmtId="0" fontId="0" fillId="0" borderId="89" xfId="0" applyBorder="1" applyAlignment="1">
      <alignment horizontal="center" vertical="center"/>
    </xf>
    <xf numFmtId="0" fontId="0" fillId="0" borderId="59" xfId="0" applyBorder="1" applyAlignment="1">
      <alignment horizontal="center" vertical="center"/>
    </xf>
    <xf numFmtId="0" fontId="0" fillId="0" borderId="91" xfId="0" applyBorder="1" applyAlignment="1">
      <alignment horizontal="center" vertical="center"/>
    </xf>
    <xf numFmtId="0" fontId="0" fillId="0" borderId="69" xfId="0" applyBorder="1" applyAlignment="1">
      <alignment horizontal="center" vertical="center"/>
    </xf>
    <xf numFmtId="0" fontId="0" fillId="0" borderId="80"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9"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6" borderId="87" xfId="0" applyFill="1" applyBorder="1" applyAlignment="1">
      <alignment horizontal="center" vertical="center"/>
    </xf>
    <xf numFmtId="0" fontId="0" fillId="6" borderId="88" xfId="0" applyFill="1"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xf>
    <xf numFmtId="0" fontId="0" fillId="0" borderId="56" xfId="0" applyBorder="1" applyAlignment="1" applyProtection="1">
      <alignment horizontal="center" vertical="center"/>
      <protection hidden="1"/>
    </xf>
    <xf numFmtId="0" fontId="0" fillId="0" borderId="89"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91" xfId="0" applyBorder="1" applyAlignment="1" applyProtection="1">
      <alignment horizontal="center" vertical="center"/>
      <protection hidden="1"/>
    </xf>
    <xf numFmtId="0" fontId="0" fillId="0" borderId="78" xfId="0" applyBorder="1" applyAlignment="1" applyProtection="1">
      <alignment horizontal="center" vertical="center"/>
      <protection hidden="1"/>
    </xf>
    <xf numFmtId="0" fontId="0" fillId="0" borderId="79" xfId="0" applyBorder="1" applyAlignment="1" applyProtection="1">
      <alignment horizontal="center" vertical="center"/>
      <protection hidden="1"/>
    </xf>
    <xf numFmtId="0" fontId="0" fillId="0" borderId="90" xfId="0" applyBorder="1" applyAlignment="1">
      <alignment horizontal="center" vertical="center"/>
    </xf>
    <xf numFmtId="0" fontId="0" fillId="6" borderId="69" xfId="0" applyFill="1" applyBorder="1" applyAlignment="1">
      <alignment horizontal="center" vertical="center"/>
    </xf>
    <xf numFmtId="0" fontId="0" fillId="6" borderId="56" xfId="0" applyFill="1" applyBorder="1" applyAlignment="1">
      <alignment horizontal="center" vertical="center"/>
    </xf>
    <xf numFmtId="0" fontId="0" fillId="6" borderId="68" xfId="0" applyFill="1" applyBorder="1" applyAlignment="1">
      <alignment horizontal="center" vertical="center"/>
    </xf>
    <xf numFmtId="0" fontId="0" fillId="6" borderId="0" xfId="0" applyFill="1" applyAlignment="1">
      <alignment horizontal="center" vertical="center"/>
    </xf>
    <xf numFmtId="0" fontId="0" fillId="6" borderId="80" xfId="0" applyFill="1" applyBorder="1" applyAlignment="1">
      <alignment horizontal="center" vertical="center"/>
    </xf>
    <xf numFmtId="0" fontId="0" fillId="6" borderId="59" xfId="0" applyFill="1" applyBorder="1" applyAlignment="1">
      <alignment horizontal="center" vertical="center"/>
    </xf>
    <xf numFmtId="0" fontId="0" fillId="0" borderId="71" xfId="0" applyBorder="1" applyAlignment="1" applyProtection="1">
      <alignment horizontal="center" vertical="center"/>
      <protection hidden="1"/>
    </xf>
    <xf numFmtId="0" fontId="0" fillId="0" borderId="70" xfId="0" applyBorder="1" applyAlignment="1" applyProtection="1">
      <alignment horizontal="center" vertical="center"/>
      <protection hidden="1"/>
    </xf>
    <xf numFmtId="0" fontId="0" fillId="0" borderId="87" xfId="0" applyBorder="1" applyAlignment="1" applyProtection="1">
      <alignment horizontal="center" vertical="center"/>
      <protection hidden="1"/>
    </xf>
    <xf numFmtId="0" fontId="0" fillId="0" borderId="88" xfId="0"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0" fillId="6" borderId="57" xfId="0" applyFill="1" applyBorder="1" applyAlignment="1">
      <alignment horizontal="center" vertical="center"/>
    </xf>
    <xf numFmtId="0" fontId="0" fillId="6" borderId="60" xfId="0" applyFill="1" applyBorder="1" applyAlignment="1">
      <alignment horizontal="center" vertical="center"/>
    </xf>
    <xf numFmtId="0" fontId="47" fillId="0" borderId="0" xfId="0"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BFB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CC"/>
      <color rgb="FFFFCCFF"/>
      <color rgb="FFFFFFCC"/>
      <color rgb="FFCCFFFF"/>
      <color rgb="FF33CC33"/>
      <color rgb="FF0000FF"/>
      <color rgb="FF00FF00"/>
      <color rgb="FF66FF66"/>
      <color rgb="FF3333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190039</xdr:colOff>
      <xdr:row>32</xdr:row>
      <xdr:rowOff>0</xdr:rowOff>
    </xdr:from>
    <xdr:to>
      <xdr:col>6</xdr:col>
      <xdr:colOff>254648</xdr:colOff>
      <xdr:row>34</xdr:row>
      <xdr:rowOff>134885</xdr:rowOff>
    </xdr:to>
    <xdr:grpSp>
      <xdr:nvGrpSpPr>
        <xdr:cNvPr id="567" name="グループ化 566">
          <a:extLst>
            <a:ext uri="{FF2B5EF4-FFF2-40B4-BE49-F238E27FC236}">
              <a16:creationId xmlns:a16="http://schemas.microsoft.com/office/drawing/2014/main" id="{00000000-0008-0000-0000-000037020000}"/>
            </a:ext>
          </a:extLst>
        </xdr:cNvPr>
        <xdr:cNvGrpSpPr/>
      </xdr:nvGrpSpPr>
      <xdr:grpSpPr>
        <a:xfrm>
          <a:off x="761539" y="6022731"/>
          <a:ext cx="1207609" cy="530539"/>
          <a:chOff x="275813" y="5829300"/>
          <a:chExt cx="1036690" cy="460460"/>
        </a:xfrm>
      </xdr:grpSpPr>
      <xdr:grpSp>
        <xdr:nvGrpSpPr>
          <xdr:cNvPr id="370" name="グループ化 369">
            <a:extLst>
              <a:ext uri="{FF2B5EF4-FFF2-40B4-BE49-F238E27FC236}">
                <a16:creationId xmlns:a16="http://schemas.microsoft.com/office/drawing/2014/main" id="{00000000-0008-0000-0000-000072010000}"/>
              </a:ext>
            </a:extLst>
          </xdr:cNvPr>
          <xdr:cNvGrpSpPr/>
        </xdr:nvGrpSpPr>
        <xdr:grpSpPr>
          <a:xfrm>
            <a:off x="438853" y="5794660"/>
            <a:ext cx="904994" cy="341459"/>
            <a:chOff x="615834" y="1145005"/>
            <a:chExt cx="2470266" cy="950495"/>
          </a:xfrm>
        </xdr:grpSpPr>
        <xdr:cxnSp macro="">
          <xdr:nvCxnSpPr>
            <xdr:cNvPr id="377" name="直線コネクタ 376">
              <a:extLst>
                <a:ext uri="{FF2B5EF4-FFF2-40B4-BE49-F238E27FC236}">
                  <a16:creationId xmlns:a16="http://schemas.microsoft.com/office/drawing/2014/main" id="{00000000-0008-0000-0000-000079010000}"/>
                </a:ext>
              </a:extLst>
            </xdr:cNvPr>
            <xdr:cNvCxnSpPr/>
          </xdr:nvCxnSpPr>
          <xdr:spPr>
            <a:xfrm>
              <a:off x="615834"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00000000-0008-0000-0000-00007A010000}"/>
                </a:ext>
              </a:extLst>
            </xdr:cNvPr>
            <xdr:cNvCxnSpPr/>
          </xdr:nvCxnSpPr>
          <xdr:spPr>
            <a:xfrm>
              <a:off x="1027314"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9" name="直線コネクタ 378">
              <a:extLst>
                <a:ext uri="{FF2B5EF4-FFF2-40B4-BE49-F238E27FC236}">
                  <a16:creationId xmlns:a16="http://schemas.microsoft.com/office/drawing/2014/main" id="{00000000-0008-0000-0000-00007B010000}"/>
                </a:ext>
              </a:extLst>
            </xdr:cNvPr>
            <xdr:cNvCxnSpPr/>
          </xdr:nvCxnSpPr>
          <xdr:spPr>
            <a:xfrm>
              <a:off x="1444185"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0" name="直線コネクタ 379">
              <a:extLst>
                <a:ext uri="{FF2B5EF4-FFF2-40B4-BE49-F238E27FC236}">
                  <a16:creationId xmlns:a16="http://schemas.microsoft.com/office/drawing/2014/main" id="{00000000-0008-0000-0000-00007C010000}"/>
                </a:ext>
              </a:extLst>
            </xdr:cNvPr>
            <xdr:cNvCxnSpPr/>
          </xdr:nvCxnSpPr>
          <xdr:spPr>
            <a:xfrm>
              <a:off x="1851660"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1" name="直線コネクタ 380">
              <a:extLst>
                <a:ext uri="{FF2B5EF4-FFF2-40B4-BE49-F238E27FC236}">
                  <a16:creationId xmlns:a16="http://schemas.microsoft.com/office/drawing/2014/main" id="{00000000-0008-0000-0000-00007D010000}"/>
                </a:ext>
              </a:extLst>
            </xdr:cNvPr>
            <xdr:cNvCxnSpPr/>
          </xdr:nvCxnSpPr>
          <xdr:spPr>
            <a:xfrm>
              <a:off x="2261754"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2" name="直線コネクタ 381">
              <a:extLst>
                <a:ext uri="{FF2B5EF4-FFF2-40B4-BE49-F238E27FC236}">
                  <a16:creationId xmlns:a16="http://schemas.microsoft.com/office/drawing/2014/main" id="{00000000-0008-0000-0000-00007E010000}"/>
                </a:ext>
              </a:extLst>
            </xdr:cNvPr>
            <xdr:cNvCxnSpPr/>
          </xdr:nvCxnSpPr>
          <xdr:spPr>
            <a:xfrm>
              <a:off x="2669227"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3" name="直線コネクタ 382">
              <a:extLst>
                <a:ext uri="{FF2B5EF4-FFF2-40B4-BE49-F238E27FC236}">
                  <a16:creationId xmlns:a16="http://schemas.microsoft.com/office/drawing/2014/main" id="{00000000-0008-0000-0000-00007F010000}"/>
                </a:ext>
              </a:extLst>
            </xdr:cNvPr>
            <xdr:cNvCxnSpPr/>
          </xdr:nvCxnSpPr>
          <xdr:spPr>
            <a:xfrm>
              <a:off x="3084714" y="1145005"/>
              <a:ext cx="0" cy="9504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4" name="直線コネクタ 383">
              <a:extLst>
                <a:ext uri="{FF2B5EF4-FFF2-40B4-BE49-F238E27FC236}">
                  <a16:creationId xmlns:a16="http://schemas.microsoft.com/office/drawing/2014/main" id="{00000000-0008-0000-0000-000080010000}"/>
                </a:ext>
              </a:extLst>
            </xdr:cNvPr>
            <xdr:cNvCxnSpPr/>
          </xdr:nvCxnSpPr>
          <xdr:spPr>
            <a:xfrm>
              <a:off x="615834" y="1145005"/>
              <a:ext cx="247026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5" name="直線コネクタ 384">
              <a:extLst>
                <a:ext uri="{FF2B5EF4-FFF2-40B4-BE49-F238E27FC236}">
                  <a16:creationId xmlns:a16="http://schemas.microsoft.com/office/drawing/2014/main" id="{00000000-0008-0000-0000-000081010000}"/>
                </a:ext>
              </a:extLst>
            </xdr:cNvPr>
            <xdr:cNvCxnSpPr/>
          </xdr:nvCxnSpPr>
          <xdr:spPr>
            <a:xfrm>
              <a:off x="615834" y="2095500"/>
              <a:ext cx="247026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6" name="直線コネクタ 385">
              <a:extLst>
                <a:ext uri="{FF2B5EF4-FFF2-40B4-BE49-F238E27FC236}">
                  <a16:creationId xmlns:a16="http://schemas.microsoft.com/office/drawing/2014/main" id="{00000000-0008-0000-0000-000082010000}"/>
                </a:ext>
              </a:extLst>
            </xdr:cNvPr>
            <xdr:cNvCxnSpPr/>
          </xdr:nvCxnSpPr>
          <xdr:spPr>
            <a:xfrm>
              <a:off x="615834" y="1335105"/>
              <a:ext cx="247026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7" name="直線コネクタ 386">
              <a:extLst>
                <a:ext uri="{FF2B5EF4-FFF2-40B4-BE49-F238E27FC236}">
                  <a16:creationId xmlns:a16="http://schemas.microsoft.com/office/drawing/2014/main" id="{00000000-0008-0000-0000-000083010000}"/>
                </a:ext>
              </a:extLst>
            </xdr:cNvPr>
            <xdr:cNvCxnSpPr/>
          </xdr:nvCxnSpPr>
          <xdr:spPr>
            <a:xfrm>
              <a:off x="615834" y="1525203"/>
              <a:ext cx="247026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8" name="直線コネクタ 387">
              <a:extLst>
                <a:ext uri="{FF2B5EF4-FFF2-40B4-BE49-F238E27FC236}">
                  <a16:creationId xmlns:a16="http://schemas.microsoft.com/office/drawing/2014/main" id="{00000000-0008-0000-0000-000084010000}"/>
                </a:ext>
              </a:extLst>
            </xdr:cNvPr>
            <xdr:cNvCxnSpPr/>
          </xdr:nvCxnSpPr>
          <xdr:spPr>
            <a:xfrm>
              <a:off x="615834" y="1715302"/>
              <a:ext cx="247026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9" name="直線コネクタ 388">
              <a:extLst>
                <a:ext uri="{FF2B5EF4-FFF2-40B4-BE49-F238E27FC236}">
                  <a16:creationId xmlns:a16="http://schemas.microsoft.com/office/drawing/2014/main" id="{00000000-0008-0000-0000-000085010000}"/>
                </a:ext>
              </a:extLst>
            </xdr:cNvPr>
            <xdr:cNvCxnSpPr/>
          </xdr:nvCxnSpPr>
          <xdr:spPr>
            <a:xfrm>
              <a:off x="615834" y="1905400"/>
              <a:ext cx="247026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565" name="グループ化 564">
            <a:extLst>
              <a:ext uri="{FF2B5EF4-FFF2-40B4-BE49-F238E27FC236}">
                <a16:creationId xmlns:a16="http://schemas.microsoft.com/office/drawing/2014/main" id="{00000000-0008-0000-0000-000035020000}"/>
              </a:ext>
            </a:extLst>
          </xdr:cNvPr>
          <xdr:cNvGrpSpPr/>
        </xdr:nvGrpSpPr>
        <xdr:grpSpPr>
          <a:xfrm>
            <a:off x="439353" y="6180219"/>
            <a:ext cx="907790" cy="144181"/>
            <a:chOff x="439353" y="6180219"/>
            <a:chExt cx="907790" cy="109541"/>
          </a:xfrm>
        </xdr:grpSpPr>
        <xdr:sp macro="" textlink="">
          <xdr:nvSpPr>
            <xdr:cNvPr id="375" name="左中かっこ 374">
              <a:extLst>
                <a:ext uri="{FF2B5EF4-FFF2-40B4-BE49-F238E27FC236}">
                  <a16:creationId xmlns:a16="http://schemas.microsoft.com/office/drawing/2014/main" id="{00000000-0008-0000-0000-000077010000}"/>
                </a:ext>
              </a:extLst>
            </xdr:cNvPr>
            <xdr:cNvSpPr/>
          </xdr:nvSpPr>
          <xdr:spPr>
            <a:xfrm rot="16200000" flipV="1">
              <a:off x="868552" y="5751020"/>
              <a:ext cx="49392" cy="907790"/>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61658" y="6273413"/>
              <a:ext cx="52366" cy="5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nvGrpSpPr>
          <xdr:cNvPr id="566" name="グループ化 565">
            <a:extLst>
              <a:ext uri="{FF2B5EF4-FFF2-40B4-BE49-F238E27FC236}">
                <a16:creationId xmlns:a16="http://schemas.microsoft.com/office/drawing/2014/main" id="{00000000-0008-0000-0000-000036020000}"/>
              </a:ext>
            </a:extLst>
          </xdr:cNvPr>
          <xdr:cNvGrpSpPr/>
        </xdr:nvGrpSpPr>
        <xdr:grpSpPr>
          <a:xfrm>
            <a:off x="241173" y="5796647"/>
            <a:ext cx="163537" cy="339135"/>
            <a:chOff x="275813" y="5796647"/>
            <a:chExt cx="128897" cy="339135"/>
          </a:xfrm>
        </xdr:grpSpPr>
        <xdr:sp macro="" textlink="">
          <xdr:nvSpPr>
            <xdr:cNvPr id="373" name="左中かっこ 372">
              <a:extLst>
                <a:ext uri="{FF2B5EF4-FFF2-40B4-BE49-F238E27FC236}">
                  <a16:creationId xmlns:a16="http://schemas.microsoft.com/office/drawing/2014/main" id="{00000000-0008-0000-0000-000075010000}"/>
                </a:ext>
              </a:extLst>
            </xdr:cNvPr>
            <xdr:cNvSpPr/>
          </xdr:nvSpPr>
          <xdr:spPr>
            <a:xfrm>
              <a:off x="344117" y="5796647"/>
              <a:ext cx="60593" cy="339135"/>
            </a:xfrm>
            <a:prstGeom prst="leftBrace">
              <a:avLst>
                <a:gd name="adj1" fmla="val 5515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241173" y="5937586"/>
              <a:ext cx="52048" cy="51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clientData/>
  </xdr:twoCellAnchor>
  <xdr:twoCellAnchor>
    <xdr:from>
      <xdr:col>8</xdr:col>
      <xdr:colOff>185367</xdr:colOff>
      <xdr:row>32</xdr:row>
      <xdr:rowOff>0</xdr:rowOff>
    </xdr:from>
    <xdr:to>
      <xdr:col>12</xdr:col>
      <xdr:colOff>254648</xdr:colOff>
      <xdr:row>35</xdr:row>
      <xdr:rowOff>10370</xdr:rowOff>
    </xdr:to>
    <xdr:grpSp>
      <xdr:nvGrpSpPr>
        <xdr:cNvPr id="564" name="グループ化 563">
          <a:extLst>
            <a:ext uri="{FF2B5EF4-FFF2-40B4-BE49-F238E27FC236}">
              <a16:creationId xmlns:a16="http://schemas.microsoft.com/office/drawing/2014/main" id="{00000000-0008-0000-0000-000034020000}"/>
            </a:ext>
          </a:extLst>
        </xdr:cNvPr>
        <xdr:cNvGrpSpPr/>
      </xdr:nvGrpSpPr>
      <xdr:grpSpPr>
        <a:xfrm>
          <a:off x="2471367" y="6022731"/>
          <a:ext cx="1212281" cy="603851"/>
          <a:chOff x="1930704" y="5829300"/>
          <a:chExt cx="1039091" cy="533372"/>
        </a:xfrm>
      </xdr:grpSpPr>
      <xdr:grpSp>
        <xdr:nvGrpSpPr>
          <xdr:cNvPr id="391" name="グループ化 390">
            <a:extLst>
              <a:ext uri="{FF2B5EF4-FFF2-40B4-BE49-F238E27FC236}">
                <a16:creationId xmlns:a16="http://schemas.microsoft.com/office/drawing/2014/main" id="{00000000-0008-0000-0000-000087010000}"/>
              </a:ext>
            </a:extLst>
          </xdr:cNvPr>
          <xdr:cNvGrpSpPr/>
        </xdr:nvGrpSpPr>
        <xdr:grpSpPr>
          <a:xfrm>
            <a:off x="2096268" y="5802750"/>
            <a:ext cx="904034" cy="404604"/>
            <a:chOff x="1635427" y="2276753"/>
            <a:chExt cx="2453353" cy="1136448"/>
          </a:xfrm>
        </xdr:grpSpPr>
        <xdr:cxnSp macro="">
          <xdr:nvCxnSpPr>
            <xdr:cNvPr id="398" name="直線コネクタ 397">
              <a:extLst>
                <a:ext uri="{FF2B5EF4-FFF2-40B4-BE49-F238E27FC236}">
                  <a16:creationId xmlns:a16="http://schemas.microsoft.com/office/drawing/2014/main" id="{00000000-0008-0000-0000-00008E010000}"/>
                </a:ext>
              </a:extLst>
            </xdr:cNvPr>
            <xdr:cNvCxnSpPr/>
          </xdr:nvCxnSpPr>
          <xdr:spPr>
            <a:xfrm>
              <a:off x="1635427" y="3223237"/>
              <a:ext cx="0" cy="18903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9" name="直線コネクタ 398">
              <a:extLst>
                <a:ext uri="{FF2B5EF4-FFF2-40B4-BE49-F238E27FC236}">
                  <a16:creationId xmlns:a16="http://schemas.microsoft.com/office/drawing/2014/main" id="{00000000-0008-0000-0000-00008F010000}"/>
                </a:ext>
              </a:extLst>
            </xdr:cNvPr>
            <xdr:cNvCxnSpPr/>
          </xdr:nvCxnSpPr>
          <xdr:spPr>
            <a:xfrm>
              <a:off x="2044305" y="3223237"/>
              <a:ext cx="0"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0" name="直線コネクタ 399">
              <a:extLst>
                <a:ext uri="{FF2B5EF4-FFF2-40B4-BE49-F238E27FC236}">
                  <a16:creationId xmlns:a16="http://schemas.microsoft.com/office/drawing/2014/main" id="{00000000-0008-0000-0000-000090010000}"/>
                </a:ext>
              </a:extLst>
            </xdr:cNvPr>
            <xdr:cNvCxnSpPr/>
          </xdr:nvCxnSpPr>
          <xdr:spPr>
            <a:xfrm>
              <a:off x="2453268" y="3223237"/>
              <a:ext cx="0"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1" name="直線コネクタ 400">
              <a:extLst>
                <a:ext uri="{FF2B5EF4-FFF2-40B4-BE49-F238E27FC236}">
                  <a16:creationId xmlns:a16="http://schemas.microsoft.com/office/drawing/2014/main" id="{00000000-0008-0000-0000-000091010000}"/>
                </a:ext>
              </a:extLst>
            </xdr:cNvPr>
            <xdr:cNvCxnSpPr/>
          </xdr:nvCxnSpPr>
          <xdr:spPr>
            <a:xfrm>
              <a:off x="2862146" y="3223237"/>
              <a:ext cx="0" cy="18903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2" name="直線コネクタ 401">
              <a:extLst>
                <a:ext uri="{FF2B5EF4-FFF2-40B4-BE49-F238E27FC236}">
                  <a16:creationId xmlns:a16="http://schemas.microsoft.com/office/drawing/2014/main" id="{00000000-0008-0000-0000-000092010000}"/>
                </a:ext>
              </a:extLst>
            </xdr:cNvPr>
            <xdr:cNvCxnSpPr/>
          </xdr:nvCxnSpPr>
          <xdr:spPr>
            <a:xfrm>
              <a:off x="3271024" y="3223237"/>
              <a:ext cx="0"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3" name="直線コネクタ 402">
              <a:extLst>
                <a:ext uri="{FF2B5EF4-FFF2-40B4-BE49-F238E27FC236}">
                  <a16:creationId xmlns:a16="http://schemas.microsoft.com/office/drawing/2014/main" id="{00000000-0008-0000-0000-000093010000}"/>
                </a:ext>
              </a:extLst>
            </xdr:cNvPr>
            <xdr:cNvCxnSpPr/>
          </xdr:nvCxnSpPr>
          <xdr:spPr>
            <a:xfrm flipH="1">
              <a:off x="3681608" y="3223237"/>
              <a:ext cx="0"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4" name="直線コネクタ 403">
              <a:extLst>
                <a:ext uri="{FF2B5EF4-FFF2-40B4-BE49-F238E27FC236}">
                  <a16:creationId xmlns:a16="http://schemas.microsoft.com/office/drawing/2014/main" id="{00000000-0008-0000-0000-000094010000}"/>
                </a:ext>
              </a:extLst>
            </xdr:cNvPr>
            <xdr:cNvCxnSpPr/>
          </xdr:nvCxnSpPr>
          <xdr:spPr>
            <a:xfrm>
              <a:off x="1635427" y="3412273"/>
              <a:ext cx="245335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00000000-0008-0000-0000-000095010000}"/>
                </a:ext>
              </a:extLst>
            </xdr:cNvPr>
            <xdr:cNvCxnSpPr/>
          </xdr:nvCxnSpPr>
          <xdr:spPr>
            <a:xfrm>
              <a:off x="2248829" y="3034060"/>
              <a:ext cx="122681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00000000-0008-0000-0000-000096010000}"/>
                </a:ext>
              </a:extLst>
            </xdr:cNvPr>
            <xdr:cNvCxnSpPr/>
          </xdr:nvCxnSpPr>
          <xdr:spPr>
            <a:xfrm>
              <a:off x="2044305" y="3222702"/>
              <a:ext cx="16355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00000000-0008-0000-0000-000097010000}"/>
                </a:ext>
              </a:extLst>
            </xdr:cNvPr>
            <xdr:cNvCxnSpPr/>
          </xdr:nvCxnSpPr>
          <xdr:spPr>
            <a:xfrm>
              <a:off x="1840132" y="3033132"/>
              <a:ext cx="20417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8" name="直線コネクタ 407">
              <a:extLst>
                <a:ext uri="{FF2B5EF4-FFF2-40B4-BE49-F238E27FC236}">
                  <a16:creationId xmlns:a16="http://schemas.microsoft.com/office/drawing/2014/main" id="{00000000-0008-0000-0000-000098010000}"/>
                </a:ext>
              </a:extLst>
            </xdr:cNvPr>
            <xdr:cNvCxnSpPr/>
          </xdr:nvCxnSpPr>
          <xdr:spPr>
            <a:xfrm flipV="1">
              <a:off x="3679902" y="3032056"/>
              <a:ext cx="206147" cy="10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9" name="直線コネクタ 408">
              <a:extLst>
                <a:ext uri="{FF2B5EF4-FFF2-40B4-BE49-F238E27FC236}">
                  <a16:creationId xmlns:a16="http://schemas.microsoft.com/office/drawing/2014/main" id="{00000000-0008-0000-0000-000099010000}"/>
                </a:ext>
              </a:extLst>
            </xdr:cNvPr>
            <xdr:cNvCxnSpPr/>
          </xdr:nvCxnSpPr>
          <xdr:spPr>
            <a:xfrm>
              <a:off x="1842098" y="3034060"/>
              <a:ext cx="0" cy="18864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0" name="直線コネクタ 409">
              <a:extLst>
                <a:ext uri="{FF2B5EF4-FFF2-40B4-BE49-F238E27FC236}">
                  <a16:creationId xmlns:a16="http://schemas.microsoft.com/office/drawing/2014/main" id="{00000000-0008-0000-0000-00009A010000}"/>
                </a:ext>
              </a:extLst>
            </xdr:cNvPr>
            <xdr:cNvCxnSpPr/>
          </xdr:nvCxnSpPr>
          <xdr:spPr>
            <a:xfrm flipH="1">
              <a:off x="2248829" y="3034060"/>
              <a:ext cx="2147" cy="189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1" name="直線コネクタ 410">
              <a:extLst>
                <a:ext uri="{FF2B5EF4-FFF2-40B4-BE49-F238E27FC236}">
                  <a16:creationId xmlns:a16="http://schemas.microsoft.com/office/drawing/2014/main" id="{00000000-0008-0000-0000-00009B010000}"/>
                </a:ext>
              </a:extLst>
            </xdr:cNvPr>
            <xdr:cNvCxnSpPr/>
          </xdr:nvCxnSpPr>
          <xdr:spPr>
            <a:xfrm>
              <a:off x="2659854" y="3034060"/>
              <a:ext cx="0" cy="1886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2" name="直線コネクタ 411">
              <a:extLst>
                <a:ext uri="{FF2B5EF4-FFF2-40B4-BE49-F238E27FC236}">
                  <a16:creationId xmlns:a16="http://schemas.microsoft.com/office/drawing/2014/main" id="{00000000-0008-0000-0000-00009C010000}"/>
                </a:ext>
              </a:extLst>
            </xdr:cNvPr>
            <xdr:cNvCxnSpPr/>
          </xdr:nvCxnSpPr>
          <xdr:spPr>
            <a:xfrm>
              <a:off x="3066585" y="3034060"/>
              <a:ext cx="0" cy="189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3" name="直線コネクタ 412">
              <a:extLst>
                <a:ext uri="{FF2B5EF4-FFF2-40B4-BE49-F238E27FC236}">
                  <a16:creationId xmlns:a16="http://schemas.microsoft.com/office/drawing/2014/main" id="{00000000-0008-0000-0000-00009D010000}"/>
                </a:ext>
              </a:extLst>
            </xdr:cNvPr>
            <xdr:cNvCxnSpPr/>
          </xdr:nvCxnSpPr>
          <xdr:spPr>
            <a:xfrm flipH="1">
              <a:off x="3475378" y="3034060"/>
              <a:ext cx="2232" cy="189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4" name="直線コネクタ 413">
              <a:extLst>
                <a:ext uri="{FF2B5EF4-FFF2-40B4-BE49-F238E27FC236}">
                  <a16:creationId xmlns:a16="http://schemas.microsoft.com/office/drawing/2014/main" id="{00000000-0008-0000-0000-00009E010000}"/>
                </a:ext>
              </a:extLst>
            </xdr:cNvPr>
            <xdr:cNvCxnSpPr/>
          </xdr:nvCxnSpPr>
          <xdr:spPr>
            <a:xfrm>
              <a:off x="3886049" y="3034060"/>
              <a:ext cx="0" cy="189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5" name="直線コネクタ 414">
              <a:extLst>
                <a:ext uri="{FF2B5EF4-FFF2-40B4-BE49-F238E27FC236}">
                  <a16:creationId xmlns:a16="http://schemas.microsoft.com/office/drawing/2014/main" id="{00000000-0008-0000-0000-00009F010000}"/>
                </a:ext>
              </a:extLst>
            </xdr:cNvPr>
            <xdr:cNvCxnSpPr/>
          </xdr:nvCxnSpPr>
          <xdr:spPr>
            <a:xfrm>
              <a:off x="2452744" y="2843561"/>
              <a:ext cx="8182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6" name="直線コネクタ 415">
              <a:extLst>
                <a:ext uri="{FF2B5EF4-FFF2-40B4-BE49-F238E27FC236}">
                  <a16:creationId xmlns:a16="http://schemas.microsoft.com/office/drawing/2014/main" id="{00000000-0008-0000-0000-0000A0010000}"/>
                </a:ext>
              </a:extLst>
            </xdr:cNvPr>
            <xdr:cNvCxnSpPr/>
          </xdr:nvCxnSpPr>
          <xdr:spPr>
            <a:xfrm flipV="1">
              <a:off x="2042340" y="2843561"/>
              <a:ext cx="206489"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7" name="直線コネクタ 416">
              <a:extLst>
                <a:ext uri="{FF2B5EF4-FFF2-40B4-BE49-F238E27FC236}">
                  <a16:creationId xmlns:a16="http://schemas.microsoft.com/office/drawing/2014/main" id="{00000000-0008-0000-0000-0000A1010000}"/>
                </a:ext>
              </a:extLst>
            </xdr:cNvPr>
            <xdr:cNvCxnSpPr/>
          </xdr:nvCxnSpPr>
          <xdr:spPr>
            <a:xfrm flipV="1">
              <a:off x="3475378" y="2842486"/>
              <a:ext cx="206051" cy="10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8" name="直線コネクタ 417">
              <a:extLst>
                <a:ext uri="{FF2B5EF4-FFF2-40B4-BE49-F238E27FC236}">
                  <a16:creationId xmlns:a16="http://schemas.microsoft.com/office/drawing/2014/main" id="{00000000-0008-0000-0000-0000A2010000}"/>
                </a:ext>
              </a:extLst>
            </xdr:cNvPr>
            <xdr:cNvCxnSpPr/>
          </xdr:nvCxnSpPr>
          <xdr:spPr>
            <a:xfrm>
              <a:off x="2044305" y="2843561"/>
              <a:ext cx="0" cy="1895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9" name="直線コネクタ 418">
              <a:extLst>
                <a:ext uri="{FF2B5EF4-FFF2-40B4-BE49-F238E27FC236}">
                  <a16:creationId xmlns:a16="http://schemas.microsoft.com/office/drawing/2014/main" id="{00000000-0008-0000-0000-0000A3010000}"/>
                </a:ext>
              </a:extLst>
            </xdr:cNvPr>
            <xdr:cNvCxnSpPr/>
          </xdr:nvCxnSpPr>
          <xdr:spPr>
            <a:xfrm flipH="1">
              <a:off x="2452744" y="2843561"/>
              <a:ext cx="524" cy="1904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0" name="直線コネクタ 419">
              <a:extLst>
                <a:ext uri="{FF2B5EF4-FFF2-40B4-BE49-F238E27FC236}">
                  <a16:creationId xmlns:a16="http://schemas.microsoft.com/office/drawing/2014/main" id="{00000000-0008-0000-0000-0000A4010000}"/>
                </a:ext>
              </a:extLst>
            </xdr:cNvPr>
            <xdr:cNvCxnSpPr/>
          </xdr:nvCxnSpPr>
          <xdr:spPr>
            <a:xfrm>
              <a:off x="2862146" y="2843561"/>
              <a:ext cx="0" cy="18957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1" name="直線コネクタ 420">
              <a:extLst>
                <a:ext uri="{FF2B5EF4-FFF2-40B4-BE49-F238E27FC236}">
                  <a16:creationId xmlns:a16="http://schemas.microsoft.com/office/drawing/2014/main" id="{00000000-0008-0000-0000-0000A5010000}"/>
                </a:ext>
              </a:extLst>
            </xdr:cNvPr>
            <xdr:cNvCxnSpPr/>
          </xdr:nvCxnSpPr>
          <xdr:spPr>
            <a:xfrm>
              <a:off x="3270500" y="2843561"/>
              <a:ext cx="0" cy="1904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2" name="直線コネクタ 421">
              <a:extLst>
                <a:ext uri="{FF2B5EF4-FFF2-40B4-BE49-F238E27FC236}">
                  <a16:creationId xmlns:a16="http://schemas.microsoft.com/office/drawing/2014/main" id="{00000000-0008-0000-0000-0000A6010000}"/>
                </a:ext>
              </a:extLst>
            </xdr:cNvPr>
            <xdr:cNvCxnSpPr/>
          </xdr:nvCxnSpPr>
          <xdr:spPr>
            <a:xfrm flipH="1">
              <a:off x="3681608" y="2843561"/>
              <a:ext cx="0" cy="1904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3" name="直線コネクタ 422">
              <a:extLst>
                <a:ext uri="{FF2B5EF4-FFF2-40B4-BE49-F238E27FC236}">
                  <a16:creationId xmlns:a16="http://schemas.microsoft.com/office/drawing/2014/main" id="{00000000-0008-0000-0000-0000A7010000}"/>
                </a:ext>
              </a:extLst>
            </xdr:cNvPr>
            <xdr:cNvCxnSpPr/>
          </xdr:nvCxnSpPr>
          <xdr:spPr>
            <a:xfrm>
              <a:off x="4088256" y="3222702"/>
              <a:ext cx="0" cy="1904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4" name="直線コネクタ 423">
              <a:extLst>
                <a:ext uri="{FF2B5EF4-FFF2-40B4-BE49-F238E27FC236}">
                  <a16:creationId xmlns:a16="http://schemas.microsoft.com/office/drawing/2014/main" id="{00000000-0008-0000-0000-0000A8010000}"/>
                </a:ext>
              </a:extLst>
            </xdr:cNvPr>
            <xdr:cNvCxnSpPr/>
          </xdr:nvCxnSpPr>
          <xdr:spPr>
            <a:xfrm>
              <a:off x="2659233" y="2654524"/>
              <a:ext cx="407352"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5" name="直線コネクタ 424">
              <a:extLst>
                <a:ext uri="{FF2B5EF4-FFF2-40B4-BE49-F238E27FC236}">
                  <a16:creationId xmlns:a16="http://schemas.microsoft.com/office/drawing/2014/main" id="{00000000-0008-0000-0000-0000A9010000}"/>
                </a:ext>
              </a:extLst>
            </xdr:cNvPr>
            <xdr:cNvCxnSpPr/>
          </xdr:nvCxnSpPr>
          <xdr:spPr>
            <a:xfrm flipV="1">
              <a:off x="2248829" y="2653990"/>
              <a:ext cx="204439" cy="5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6" name="直線コネクタ 425">
              <a:extLst>
                <a:ext uri="{FF2B5EF4-FFF2-40B4-BE49-F238E27FC236}">
                  <a16:creationId xmlns:a16="http://schemas.microsoft.com/office/drawing/2014/main" id="{00000000-0008-0000-0000-0000AA010000}"/>
                </a:ext>
              </a:extLst>
            </xdr:cNvPr>
            <xdr:cNvCxnSpPr/>
          </xdr:nvCxnSpPr>
          <xdr:spPr>
            <a:xfrm flipV="1">
              <a:off x="3271024" y="2652912"/>
              <a:ext cx="205965" cy="107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7" name="直線コネクタ 426">
              <a:extLst>
                <a:ext uri="{FF2B5EF4-FFF2-40B4-BE49-F238E27FC236}">
                  <a16:creationId xmlns:a16="http://schemas.microsoft.com/office/drawing/2014/main" id="{00000000-0008-0000-0000-0000AB010000}"/>
                </a:ext>
              </a:extLst>
            </xdr:cNvPr>
            <xdr:cNvCxnSpPr/>
          </xdr:nvCxnSpPr>
          <xdr:spPr>
            <a:xfrm flipH="1">
              <a:off x="2248829" y="2654524"/>
              <a:ext cx="3673" cy="18996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8" name="直線コネクタ 427">
              <a:extLst>
                <a:ext uri="{FF2B5EF4-FFF2-40B4-BE49-F238E27FC236}">
                  <a16:creationId xmlns:a16="http://schemas.microsoft.com/office/drawing/2014/main" id="{00000000-0008-0000-0000-0000AC010000}"/>
                </a:ext>
              </a:extLst>
            </xdr:cNvPr>
            <xdr:cNvCxnSpPr/>
          </xdr:nvCxnSpPr>
          <xdr:spPr>
            <a:xfrm flipH="1">
              <a:off x="2659233" y="2654524"/>
              <a:ext cx="2148" cy="1895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9" name="直線コネクタ 428">
              <a:extLst>
                <a:ext uri="{FF2B5EF4-FFF2-40B4-BE49-F238E27FC236}">
                  <a16:creationId xmlns:a16="http://schemas.microsoft.com/office/drawing/2014/main" id="{00000000-0008-0000-0000-0000AD010000}"/>
                </a:ext>
              </a:extLst>
            </xdr:cNvPr>
            <xdr:cNvCxnSpPr/>
          </xdr:nvCxnSpPr>
          <xdr:spPr>
            <a:xfrm>
              <a:off x="3070258" y="2654524"/>
              <a:ext cx="0" cy="18996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0" name="直線コネクタ 429">
              <a:extLst>
                <a:ext uri="{FF2B5EF4-FFF2-40B4-BE49-F238E27FC236}">
                  <a16:creationId xmlns:a16="http://schemas.microsoft.com/office/drawing/2014/main" id="{00000000-0008-0000-0000-0000AE010000}"/>
                </a:ext>
              </a:extLst>
            </xdr:cNvPr>
            <xdr:cNvCxnSpPr/>
          </xdr:nvCxnSpPr>
          <xdr:spPr>
            <a:xfrm>
              <a:off x="3476989" y="2654524"/>
              <a:ext cx="0" cy="1895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1" name="直線コネクタ 430">
              <a:extLst>
                <a:ext uri="{FF2B5EF4-FFF2-40B4-BE49-F238E27FC236}">
                  <a16:creationId xmlns:a16="http://schemas.microsoft.com/office/drawing/2014/main" id="{00000000-0008-0000-0000-0000AF010000}"/>
                </a:ext>
              </a:extLst>
            </xdr:cNvPr>
            <xdr:cNvCxnSpPr/>
          </xdr:nvCxnSpPr>
          <xdr:spPr>
            <a:xfrm>
              <a:off x="2453268" y="2465348"/>
              <a:ext cx="0" cy="18864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2" name="直線コネクタ 431">
              <a:extLst>
                <a:ext uri="{FF2B5EF4-FFF2-40B4-BE49-F238E27FC236}">
                  <a16:creationId xmlns:a16="http://schemas.microsoft.com/office/drawing/2014/main" id="{00000000-0008-0000-0000-0000B0010000}"/>
                </a:ext>
              </a:extLst>
            </xdr:cNvPr>
            <xdr:cNvCxnSpPr/>
          </xdr:nvCxnSpPr>
          <xdr:spPr>
            <a:xfrm flipH="1">
              <a:off x="2861622" y="2465348"/>
              <a:ext cx="524" cy="189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3" name="直線コネクタ 432">
              <a:extLst>
                <a:ext uri="{FF2B5EF4-FFF2-40B4-BE49-F238E27FC236}">
                  <a16:creationId xmlns:a16="http://schemas.microsoft.com/office/drawing/2014/main" id="{00000000-0008-0000-0000-0000B1010000}"/>
                </a:ext>
              </a:extLst>
            </xdr:cNvPr>
            <xdr:cNvCxnSpPr/>
          </xdr:nvCxnSpPr>
          <xdr:spPr>
            <a:xfrm flipH="1">
              <a:off x="3271104" y="2465348"/>
              <a:ext cx="1825" cy="189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4" name="直線コネクタ 433">
              <a:extLst>
                <a:ext uri="{FF2B5EF4-FFF2-40B4-BE49-F238E27FC236}">
                  <a16:creationId xmlns:a16="http://schemas.microsoft.com/office/drawing/2014/main" id="{00000000-0008-0000-0000-0000B2010000}"/>
                </a:ext>
              </a:extLst>
            </xdr:cNvPr>
            <xdr:cNvCxnSpPr/>
          </xdr:nvCxnSpPr>
          <xdr:spPr>
            <a:xfrm flipV="1">
              <a:off x="2657707" y="2276753"/>
              <a:ext cx="410404" cy="254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5" name="直線コネクタ 434">
              <a:extLst>
                <a:ext uri="{FF2B5EF4-FFF2-40B4-BE49-F238E27FC236}">
                  <a16:creationId xmlns:a16="http://schemas.microsoft.com/office/drawing/2014/main" id="{00000000-0008-0000-0000-0000B3010000}"/>
                </a:ext>
              </a:extLst>
            </xdr:cNvPr>
            <xdr:cNvCxnSpPr/>
          </xdr:nvCxnSpPr>
          <xdr:spPr>
            <a:xfrm flipH="1">
              <a:off x="2657707" y="2279295"/>
              <a:ext cx="3673" cy="18903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6" name="直線コネクタ 435">
              <a:extLst>
                <a:ext uri="{FF2B5EF4-FFF2-40B4-BE49-F238E27FC236}">
                  <a16:creationId xmlns:a16="http://schemas.microsoft.com/office/drawing/2014/main" id="{00000000-0008-0000-0000-0000B4010000}"/>
                </a:ext>
              </a:extLst>
            </xdr:cNvPr>
            <xdr:cNvCxnSpPr/>
          </xdr:nvCxnSpPr>
          <xdr:spPr>
            <a:xfrm flipH="1">
              <a:off x="3068111" y="2279295"/>
              <a:ext cx="2148" cy="18957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7" name="直線コネクタ 436">
              <a:extLst>
                <a:ext uri="{FF2B5EF4-FFF2-40B4-BE49-F238E27FC236}">
                  <a16:creationId xmlns:a16="http://schemas.microsoft.com/office/drawing/2014/main" id="{00000000-0008-0000-0000-0000B5010000}"/>
                </a:ext>
              </a:extLst>
            </xdr:cNvPr>
            <xdr:cNvCxnSpPr/>
          </xdr:nvCxnSpPr>
          <xdr:spPr>
            <a:xfrm flipV="1">
              <a:off x="1635693" y="3222702"/>
              <a:ext cx="204258" cy="20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8" name="直線コネクタ 437">
              <a:extLst>
                <a:ext uri="{FF2B5EF4-FFF2-40B4-BE49-F238E27FC236}">
                  <a16:creationId xmlns:a16="http://schemas.microsoft.com/office/drawing/2014/main" id="{00000000-0008-0000-0000-0000B6010000}"/>
                </a:ext>
              </a:extLst>
            </xdr:cNvPr>
            <xdr:cNvCxnSpPr/>
          </xdr:nvCxnSpPr>
          <xdr:spPr>
            <a:xfrm flipV="1">
              <a:off x="3884256" y="3221628"/>
              <a:ext cx="204524" cy="107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9" name="直線コネクタ 438">
              <a:extLst>
                <a:ext uri="{FF2B5EF4-FFF2-40B4-BE49-F238E27FC236}">
                  <a16:creationId xmlns:a16="http://schemas.microsoft.com/office/drawing/2014/main" id="{00000000-0008-0000-0000-0000B7010000}"/>
                </a:ext>
              </a:extLst>
            </xdr:cNvPr>
            <xdr:cNvCxnSpPr/>
          </xdr:nvCxnSpPr>
          <xdr:spPr>
            <a:xfrm flipV="1">
              <a:off x="2453268" y="2464420"/>
              <a:ext cx="204439" cy="5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0" name="直線コネクタ 439">
              <a:extLst>
                <a:ext uri="{FF2B5EF4-FFF2-40B4-BE49-F238E27FC236}">
                  <a16:creationId xmlns:a16="http://schemas.microsoft.com/office/drawing/2014/main" id="{00000000-0008-0000-0000-0000B8010000}"/>
                </a:ext>
              </a:extLst>
            </xdr:cNvPr>
            <xdr:cNvCxnSpPr/>
          </xdr:nvCxnSpPr>
          <xdr:spPr>
            <a:xfrm flipV="1">
              <a:off x="3069180" y="2464420"/>
              <a:ext cx="204439" cy="5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1" name="直線コネクタ 440">
              <a:extLst>
                <a:ext uri="{FF2B5EF4-FFF2-40B4-BE49-F238E27FC236}">
                  <a16:creationId xmlns:a16="http://schemas.microsoft.com/office/drawing/2014/main" id="{00000000-0008-0000-0000-0000B9010000}"/>
                </a:ext>
              </a:extLst>
            </xdr:cNvPr>
            <xdr:cNvCxnSpPr/>
          </xdr:nvCxnSpPr>
          <xdr:spPr>
            <a:xfrm>
              <a:off x="1839951" y="3222702"/>
              <a:ext cx="2044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2" name="直線コネクタ 441">
              <a:extLst>
                <a:ext uri="{FF2B5EF4-FFF2-40B4-BE49-F238E27FC236}">
                  <a16:creationId xmlns:a16="http://schemas.microsoft.com/office/drawing/2014/main" id="{00000000-0008-0000-0000-0000BA010000}"/>
                </a:ext>
              </a:extLst>
            </xdr:cNvPr>
            <xdr:cNvCxnSpPr/>
          </xdr:nvCxnSpPr>
          <xdr:spPr>
            <a:xfrm>
              <a:off x="2044390" y="3033132"/>
              <a:ext cx="20499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3" name="直線コネクタ 442">
              <a:extLst>
                <a:ext uri="{FF2B5EF4-FFF2-40B4-BE49-F238E27FC236}">
                  <a16:creationId xmlns:a16="http://schemas.microsoft.com/office/drawing/2014/main" id="{00000000-0008-0000-0000-0000BB010000}"/>
                </a:ext>
              </a:extLst>
            </xdr:cNvPr>
            <xdr:cNvCxnSpPr/>
          </xdr:nvCxnSpPr>
          <xdr:spPr>
            <a:xfrm>
              <a:off x="2249574" y="2843561"/>
              <a:ext cx="2044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4" name="直線コネクタ 443">
              <a:extLst>
                <a:ext uri="{FF2B5EF4-FFF2-40B4-BE49-F238E27FC236}">
                  <a16:creationId xmlns:a16="http://schemas.microsoft.com/office/drawing/2014/main" id="{00000000-0008-0000-0000-0000BC010000}"/>
                </a:ext>
              </a:extLst>
            </xdr:cNvPr>
            <xdr:cNvCxnSpPr/>
          </xdr:nvCxnSpPr>
          <xdr:spPr>
            <a:xfrm>
              <a:off x="2454013" y="2653990"/>
              <a:ext cx="20369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5" name="直線コネクタ 444">
              <a:extLst>
                <a:ext uri="{FF2B5EF4-FFF2-40B4-BE49-F238E27FC236}">
                  <a16:creationId xmlns:a16="http://schemas.microsoft.com/office/drawing/2014/main" id="{00000000-0008-0000-0000-0000BD010000}"/>
                </a:ext>
              </a:extLst>
            </xdr:cNvPr>
            <xdr:cNvCxnSpPr/>
          </xdr:nvCxnSpPr>
          <xdr:spPr>
            <a:xfrm>
              <a:off x="3679902" y="3222702"/>
              <a:ext cx="2044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6" name="直線コネクタ 445">
              <a:extLst>
                <a:ext uri="{FF2B5EF4-FFF2-40B4-BE49-F238E27FC236}">
                  <a16:creationId xmlns:a16="http://schemas.microsoft.com/office/drawing/2014/main" id="{00000000-0008-0000-0000-0000BE010000}"/>
                </a:ext>
              </a:extLst>
            </xdr:cNvPr>
            <xdr:cNvCxnSpPr/>
          </xdr:nvCxnSpPr>
          <xdr:spPr>
            <a:xfrm>
              <a:off x="3475463" y="3033132"/>
              <a:ext cx="2044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7" name="直線コネクタ 446">
              <a:extLst>
                <a:ext uri="{FF2B5EF4-FFF2-40B4-BE49-F238E27FC236}">
                  <a16:creationId xmlns:a16="http://schemas.microsoft.com/office/drawing/2014/main" id="{00000000-0008-0000-0000-0000BF010000}"/>
                </a:ext>
              </a:extLst>
            </xdr:cNvPr>
            <xdr:cNvCxnSpPr/>
          </xdr:nvCxnSpPr>
          <xdr:spPr>
            <a:xfrm>
              <a:off x="3271024" y="2843561"/>
              <a:ext cx="2044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8" name="直線コネクタ 447">
              <a:extLst>
                <a:ext uri="{FF2B5EF4-FFF2-40B4-BE49-F238E27FC236}">
                  <a16:creationId xmlns:a16="http://schemas.microsoft.com/office/drawing/2014/main" id="{00000000-0008-0000-0000-0000C0010000}"/>
                </a:ext>
              </a:extLst>
            </xdr:cNvPr>
            <xdr:cNvCxnSpPr/>
          </xdr:nvCxnSpPr>
          <xdr:spPr>
            <a:xfrm>
              <a:off x="3066585" y="2653990"/>
              <a:ext cx="2044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9" name="直線コネクタ 448">
              <a:extLst>
                <a:ext uri="{FF2B5EF4-FFF2-40B4-BE49-F238E27FC236}">
                  <a16:creationId xmlns:a16="http://schemas.microsoft.com/office/drawing/2014/main" id="{00000000-0008-0000-0000-0000C1010000}"/>
                </a:ext>
              </a:extLst>
            </xdr:cNvPr>
            <xdr:cNvCxnSpPr/>
          </xdr:nvCxnSpPr>
          <xdr:spPr>
            <a:xfrm flipV="1">
              <a:off x="2657707" y="2464420"/>
              <a:ext cx="408878"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562" name="グループ化 561">
            <a:extLst>
              <a:ext uri="{FF2B5EF4-FFF2-40B4-BE49-F238E27FC236}">
                <a16:creationId xmlns:a16="http://schemas.microsoft.com/office/drawing/2014/main" id="{00000000-0008-0000-0000-000032020000}"/>
              </a:ext>
            </a:extLst>
          </xdr:cNvPr>
          <xdr:cNvGrpSpPr/>
        </xdr:nvGrpSpPr>
        <xdr:grpSpPr>
          <a:xfrm>
            <a:off x="1896064" y="5794660"/>
            <a:ext cx="167573" cy="412694"/>
            <a:chOff x="1930704" y="5794660"/>
            <a:chExt cx="132933" cy="412694"/>
          </a:xfrm>
        </xdr:grpSpPr>
        <xdr:sp macro="" textlink="">
          <xdr:nvSpPr>
            <xdr:cNvPr id="396" name="左中かっこ 395">
              <a:extLst>
                <a:ext uri="{FF2B5EF4-FFF2-40B4-BE49-F238E27FC236}">
                  <a16:creationId xmlns:a16="http://schemas.microsoft.com/office/drawing/2014/main" id="{00000000-0008-0000-0000-00008C010000}"/>
                </a:ext>
              </a:extLst>
            </xdr:cNvPr>
            <xdr:cNvSpPr/>
          </xdr:nvSpPr>
          <xdr:spPr>
            <a:xfrm>
              <a:off x="1988475" y="5794660"/>
              <a:ext cx="75162" cy="412694"/>
            </a:xfrm>
            <a:prstGeom prst="leftBrace">
              <a:avLst>
                <a:gd name="adj1" fmla="val 33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896064" y="5971059"/>
              <a:ext cx="52050" cy="50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nvGrpSpPr>
          <xdr:cNvPr id="563" name="グループ化 562">
            <a:extLst>
              <a:ext uri="{FF2B5EF4-FFF2-40B4-BE49-F238E27FC236}">
                <a16:creationId xmlns:a16="http://schemas.microsoft.com/office/drawing/2014/main" id="{00000000-0008-0000-0000-000033020000}"/>
              </a:ext>
            </a:extLst>
          </xdr:cNvPr>
          <xdr:cNvGrpSpPr/>
        </xdr:nvGrpSpPr>
        <xdr:grpSpPr>
          <a:xfrm>
            <a:off x="2096268" y="6246693"/>
            <a:ext cx="908167" cy="150619"/>
            <a:chOff x="2096268" y="6246693"/>
            <a:chExt cx="908167" cy="115979"/>
          </a:xfrm>
        </xdr:grpSpPr>
        <xdr:sp macro="" textlink="">
          <xdr:nvSpPr>
            <xdr:cNvPr id="394" name="左中かっこ 393">
              <a:extLst>
                <a:ext uri="{FF2B5EF4-FFF2-40B4-BE49-F238E27FC236}">
                  <a16:creationId xmlns:a16="http://schemas.microsoft.com/office/drawing/2014/main" id="{00000000-0008-0000-0000-00008A010000}"/>
                </a:ext>
              </a:extLst>
            </xdr:cNvPr>
            <xdr:cNvSpPr/>
          </xdr:nvSpPr>
          <xdr:spPr>
            <a:xfrm rot="16200000" flipV="1">
              <a:off x="2526030" y="5816931"/>
              <a:ext cx="48643" cy="908167"/>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2518749" y="6346091"/>
              <a:ext cx="52388" cy="51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clientData/>
  </xdr:twoCellAnchor>
  <xdr:twoCellAnchor>
    <xdr:from>
      <xdr:col>19</xdr:col>
      <xdr:colOff>149548</xdr:colOff>
      <xdr:row>32</xdr:row>
      <xdr:rowOff>0</xdr:rowOff>
    </xdr:from>
    <xdr:to>
      <xdr:col>23</xdr:col>
      <xdr:colOff>152404</xdr:colOff>
      <xdr:row>34</xdr:row>
      <xdr:rowOff>63478</xdr:rowOff>
    </xdr:to>
    <xdr:grpSp>
      <xdr:nvGrpSpPr>
        <xdr:cNvPr id="558" name="グループ化 557">
          <a:extLst>
            <a:ext uri="{FF2B5EF4-FFF2-40B4-BE49-F238E27FC236}">
              <a16:creationId xmlns:a16="http://schemas.microsoft.com/office/drawing/2014/main" id="{00000000-0008-0000-0000-00002E020000}"/>
            </a:ext>
          </a:extLst>
        </xdr:cNvPr>
        <xdr:cNvGrpSpPr/>
      </xdr:nvGrpSpPr>
      <xdr:grpSpPr>
        <a:xfrm>
          <a:off x="5578798" y="6022731"/>
          <a:ext cx="1145856" cy="459132"/>
          <a:chOff x="4814052" y="5829300"/>
          <a:chExt cx="972666" cy="389053"/>
        </a:xfrm>
      </xdr:grpSpPr>
      <xdr:grpSp>
        <xdr:nvGrpSpPr>
          <xdr:cNvPr id="451" name="グループ化 450">
            <a:extLst>
              <a:ext uri="{FF2B5EF4-FFF2-40B4-BE49-F238E27FC236}">
                <a16:creationId xmlns:a16="http://schemas.microsoft.com/office/drawing/2014/main" id="{00000000-0008-0000-0000-0000C3010000}"/>
              </a:ext>
            </a:extLst>
          </xdr:cNvPr>
          <xdr:cNvGrpSpPr/>
        </xdr:nvGrpSpPr>
        <xdr:grpSpPr>
          <a:xfrm>
            <a:off x="4991111" y="5795140"/>
            <a:ext cx="830247" cy="273439"/>
            <a:chOff x="615255" y="7379570"/>
            <a:chExt cx="2254642" cy="757002"/>
          </a:xfrm>
        </xdr:grpSpPr>
        <xdr:cxnSp macro="">
          <xdr:nvCxnSpPr>
            <xdr:cNvPr id="458" name="直線コネクタ 457">
              <a:extLst>
                <a:ext uri="{FF2B5EF4-FFF2-40B4-BE49-F238E27FC236}">
                  <a16:creationId xmlns:a16="http://schemas.microsoft.com/office/drawing/2014/main" id="{00000000-0008-0000-0000-0000CA010000}"/>
                </a:ext>
              </a:extLst>
            </xdr:cNvPr>
            <xdr:cNvCxnSpPr/>
          </xdr:nvCxnSpPr>
          <xdr:spPr>
            <a:xfrm>
              <a:off x="615255" y="7947134"/>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9" name="直線コネクタ 458">
              <a:extLst>
                <a:ext uri="{FF2B5EF4-FFF2-40B4-BE49-F238E27FC236}">
                  <a16:creationId xmlns:a16="http://schemas.microsoft.com/office/drawing/2014/main" id="{00000000-0008-0000-0000-0000CB010000}"/>
                </a:ext>
              </a:extLst>
            </xdr:cNvPr>
            <xdr:cNvCxnSpPr/>
          </xdr:nvCxnSpPr>
          <xdr:spPr>
            <a:xfrm>
              <a:off x="617797" y="8135013"/>
              <a:ext cx="1637480" cy="155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00000000-0008-0000-0000-0000CC010000}"/>
                </a:ext>
              </a:extLst>
            </xdr:cNvPr>
            <xdr:cNvCxnSpPr/>
          </xdr:nvCxnSpPr>
          <xdr:spPr>
            <a:xfrm>
              <a:off x="1027323" y="7946883"/>
              <a:ext cx="122714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1" name="直線コネクタ 460">
              <a:extLst>
                <a:ext uri="{FF2B5EF4-FFF2-40B4-BE49-F238E27FC236}">
                  <a16:creationId xmlns:a16="http://schemas.microsoft.com/office/drawing/2014/main" id="{00000000-0008-0000-0000-0000CD010000}"/>
                </a:ext>
              </a:extLst>
            </xdr:cNvPr>
            <xdr:cNvCxnSpPr/>
          </xdr:nvCxnSpPr>
          <xdr:spPr>
            <a:xfrm flipV="1">
              <a:off x="1231853" y="7380386"/>
              <a:ext cx="16374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2" name="直線コネクタ 461">
              <a:extLst>
                <a:ext uri="{FF2B5EF4-FFF2-40B4-BE49-F238E27FC236}">
                  <a16:creationId xmlns:a16="http://schemas.microsoft.com/office/drawing/2014/main" id="{00000000-0008-0000-0000-0000CE010000}"/>
                </a:ext>
              </a:extLst>
            </xdr:cNvPr>
            <xdr:cNvCxnSpPr/>
          </xdr:nvCxnSpPr>
          <xdr:spPr>
            <a:xfrm flipV="1">
              <a:off x="618135" y="7945826"/>
              <a:ext cx="204348" cy="13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3" name="直線コネクタ 462">
              <a:extLst>
                <a:ext uri="{FF2B5EF4-FFF2-40B4-BE49-F238E27FC236}">
                  <a16:creationId xmlns:a16="http://schemas.microsoft.com/office/drawing/2014/main" id="{00000000-0008-0000-0000-0000CF010000}"/>
                </a:ext>
              </a:extLst>
            </xdr:cNvPr>
            <xdr:cNvCxnSpPr/>
          </xdr:nvCxnSpPr>
          <xdr:spPr>
            <a:xfrm flipV="1">
              <a:off x="2257022" y="7946233"/>
              <a:ext cx="2031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4" name="直線コネクタ 463">
              <a:extLst>
                <a:ext uri="{FF2B5EF4-FFF2-40B4-BE49-F238E27FC236}">
                  <a16:creationId xmlns:a16="http://schemas.microsoft.com/office/drawing/2014/main" id="{00000000-0008-0000-0000-0000D0010000}"/>
                </a:ext>
              </a:extLst>
            </xdr:cNvPr>
            <xdr:cNvCxnSpPr/>
          </xdr:nvCxnSpPr>
          <xdr:spPr>
            <a:xfrm>
              <a:off x="822854" y="7947134"/>
              <a:ext cx="2048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5" name="直線コネクタ 464">
              <a:extLst>
                <a:ext uri="{FF2B5EF4-FFF2-40B4-BE49-F238E27FC236}">
                  <a16:creationId xmlns:a16="http://schemas.microsoft.com/office/drawing/2014/main" id="{00000000-0008-0000-0000-0000D1010000}"/>
                </a:ext>
              </a:extLst>
            </xdr:cNvPr>
            <xdr:cNvCxnSpPr/>
          </xdr:nvCxnSpPr>
          <xdr:spPr>
            <a:xfrm>
              <a:off x="1027169" y="7947134"/>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6" name="直線コネクタ 465">
              <a:extLst>
                <a:ext uri="{FF2B5EF4-FFF2-40B4-BE49-F238E27FC236}">
                  <a16:creationId xmlns:a16="http://schemas.microsoft.com/office/drawing/2014/main" id="{00000000-0008-0000-0000-0000D2010000}"/>
                </a:ext>
              </a:extLst>
            </xdr:cNvPr>
            <xdr:cNvCxnSpPr/>
          </xdr:nvCxnSpPr>
          <xdr:spPr>
            <a:xfrm>
              <a:off x="1436538" y="7947134"/>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7" name="直線コネクタ 466">
              <a:extLst>
                <a:ext uri="{FF2B5EF4-FFF2-40B4-BE49-F238E27FC236}">
                  <a16:creationId xmlns:a16="http://schemas.microsoft.com/office/drawing/2014/main" id="{00000000-0008-0000-0000-0000D3010000}"/>
                </a:ext>
              </a:extLst>
            </xdr:cNvPr>
            <xdr:cNvCxnSpPr/>
          </xdr:nvCxnSpPr>
          <xdr:spPr>
            <a:xfrm>
              <a:off x="1845909" y="7954748"/>
              <a:ext cx="0" cy="18025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8" name="直線コネクタ 467">
              <a:extLst>
                <a:ext uri="{FF2B5EF4-FFF2-40B4-BE49-F238E27FC236}">
                  <a16:creationId xmlns:a16="http://schemas.microsoft.com/office/drawing/2014/main" id="{00000000-0008-0000-0000-0000D4010000}"/>
                </a:ext>
              </a:extLst>
            </xdr:cNvPr>
            <xdr:cNvCxnSpPr/>
          </xdr:nvCxnSpPr>
          <xdr:spPr>
            <a:xfrm>
              <a:off x="2255278" y="7947134"/>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9" name="直線コネクタ 468">
              <a:extLst>
                <a:ext uri="{FF2B5EF4-FFF2-40B4-BE49-F238E27FC236}">
                  <a16:creationId xmlns:a16="http://schemas.microsoft.com/office/drawing/2014/main" id="{00000000-0008-0000-0000-0000D5010000}"/>
                </a:ext>
              </a:extLst>
            </xdr:cNvPr>
            <xdr:cNvCxnSpPr/>
          </xdr:nvCxnSpPr>
          <xdr:spPr>
            <a:xfrm>
              <a:off x="822483" y="7757945"/>
              <a:ext cx="0" cy="1878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0" name="直線コネクタ 469">
              <a:extLst>
                <a:ext uri="{FF2B5EF4-FFF2-40B4-BE49-F238E27FC236}">
                  <a16:creationId xmlns:a16="http://schemas.microsoft.com/office/drawing/2014/main" id="{00000000-0008-0000-0000-0000D6010000}"/>
                </a:ext>
              </a:extLst>
            </xdr:cNvPr>
            <xdr:cNvCxnSpPr/>
          </xdr:nvCxnSpPr>
          <xdr:spPr>
            <a:xfrm>
              <a:off x="1233050" y="7757694"/>
              <a:ext cx="122637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1" name="直線コネクタ 470">
              <a:extLst>
                <a:ext uri="{FF2B5EF4-FFF2-40B4-BE49-F238E27FC236}">
                  <a16:creationId xmlns:a16="http://schemas.microsoft.com/office/drawing/2014/main" id="{00000000-0008-0000-0000-0000D7010000}"/>
                </a:ext>
              </a:extLst>
            </xdr:cNvPr>
            <xdr:cNvCxnSpPr/>
          </xdr:nvCxnSpPr>
          <xdr:spPr>
            <a:xfrm flipV="1">
              <a:off x="823863" y="7755934"/>
              <a:ext cx="204348" cy="20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2" name="直線コネクタ 471">
              <a:extLst>
                <a:ext uri="{FF2B5EF4-FFF2-40B4-BE49-F238E27FC236}">
                  <a16:creationId xmlns:a16="http://schemas.microsoft.com/office/drawing/2014/main" id="{00000000-0008-0000-0000-0000D8010000}"/>
                </a:ext>
              </a:extLst>
            </xdr:cNvPr>
            <xdr:cNvCxnSpPr/>
          </xdr:nvCxnSpPr>
          <xdr:spPr>
            <a:xfrm flipV="1">
              <a:off x="2462751" y="7757045"/>
              <a:ext cx="20315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3" name="直線コネクタ 472">
              <a:extLst>
                <a:ext uri="{FF2B5EF4-FFF2-40B4-BE49-F238E27FC236}">
                  <a16:creationId xmlns:a16="http://schemas.microsoft.com/office/drawing/2014/main" id="{00000000-0008-0000-0000-0000D9010000}"/>
                </a:ext>
              </a:extLst>
            </xdr:cNvPr>
            <xdr:cNvCxnSpPr/>
          </xdr:nvCxnSpPr>
          <xdr:spPr>
            <a:xfrm>
              <a:off x="1028582" y="7757945"/>
              <a:ext cx="20489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4" name="直線コネクタ 473">
              <a:extLst>
                <a:ext uri="{FF2B5EF4-FFF2-40B4-BE49-F238E27FC236}">
                  <a16:creationId xmlns:a16="http://schemas.microsoft.com/office/drawing/2014/main" id="{00000000-0008-0000-0000-0000DA010000}"/>
                </a:ext>
              </a:extLst>
            </xdr:cNvPr>
            <xdr:cNvCxnSpPr/>
          </xdr:nvCxnSpPr>
          <xdr:spPr>
            <a:xfrm>
              <a:off x="1232895" y="7757945"/>
              <a:ext cx="0" cy="1878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5" name="直線コネクタ 474">
              <a:extLst>
                <a:ext uri="{FF2B5EF4-FFF2-40B4-BE49-F238E27FC236}">
                  <a16:creationId xmlns:a16="http://schemas.microsoft.com/office/drawing/2014/main" id="{00000000-0008-0000-0000-0000DB010000}"/>
                </a:ext>
              </a:extLst>
            </xdr:cNvPr>
            <xdr:cNvCxnSpPr/>
          </xdr:nvCxnSpPr>
          <xdr:spPr>
            <a:xfrm>
              <a:off x="1642267" y="7757945"/>
              <a:ext cx="0" cy="1878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6" name="直線コネクタ 475">
              <a:extLst>
                <a:ext uri="{FF2B5EF4-FFF2-40B4-BE49-F238E27FC236}">
                  <a16:creationId xmlns:a16="http://schemas.microsoft.com/office/drawing/2014/main" id="{00000000-0008-0000-0000-0000DC010000}"/>
                </a:ext>
              </a:extLst>
            </xdr:cNvPr>
            <xdr:cNvCxnSpPr/>
          </xdr:nvCxnSpPr>
          <xdr:spPr>
            <a:xfrm>
              <a:off x="2051635" y="7757945"/>
              <a:ext cx="0" cy="1878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7" name="直線コネクタ 476">
              <a:extLst>
                <a:ext uri="{FF2B5EF4-FFF2-40B4-BE49-F238E27FC236}">
                  <a16:creationId xmlns:a16="http://schemas.microsoft.com/office/drawing/2014/main" id="{00000000-0008-0000-0000-0000DD010000}"/>
                </a:ext>
              </a:extLst>
            </xdr:cNvPr>
            <xdr:cNvCxnSpPr/>
          </xdr:nvCxnSpPr>
          <xdr:spPr>
            <a:xfrm>
              <a:off x="2461007" y="7757945"/>
              <a:ext cx="0" cy="1878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8" name="直線コネクタ 477">
              <a:extLst>
                <a:ext uri="{FF2B5EF4-FFF2-40B4-BE49-F238E27FC236}">
                  <a16:creationId xmlns:a16="http://schemas.microsoft.com/office/drawing/2014/main" id="{00000000-0008-0000-0000-0000DE010000}"/>
                </a:ext>
              </a:extLst>
            </xdr:cNvPr>
            <xdr:cNvCxnSpPr/>
          </xdr:nvCxnSpPr>
          <xdr:spPr>
            <a:xfrm>
              <a:off x="1023743" y="7568757"/>
              <a:ext cx="0" cy="187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9" name="直線コネクタ 478">
              <a:extLst>
                <a:ext uri="{FF2B5EF4-FFF2-40B4-BE49-F238E27FC236}">
                  <a16:creationId xmlns:a16="http://schemas.microsoft.com/office/drawing/2014/main" id="{00000000-0008-0000-0000-0000DF010000}"/>
                </a:ext>
              </a:extLst>
            </xdr:cNvPr>
            <xdr:cNvCxnSpPr/>
          </xdr:nvCxnSpPr>
          <xdr:spPr>
            <a:xfrm>
              <a:off x="1437257" y="7568507"/>
              <a:ext cx="122711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0" name="直線コネクタ 479">
              <a:extLst>
                <a:ext uri="{FF2B5EF4-FFF2-40B4-BE49-F238E27FC236}">
                  <a16:creationId xmlns:a16="http://schemas.microsoft.com/office/drawing/2014/main" id="{00000000-0008-0000-0000-0000E0010000}"/>
                </a:ext>
              </a:extLst>
            </xdr:cNvPr>
            <xdr:cNvCxnSpPr/>
          </xdr:nvCxnSpPr>
          <xdr:spPr>
            <a:xfrm flipV="1">
              <a:off x="1027295" y="7567449"/>
              <a:ext cx="205123" cy="13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1" name="直線コネクタ 480">
              <a:extLst>
                <a:ext uri="{FF2B5EF4-FFF2-40B4-BE49-F238E27FC236}">
                  <a16:creationId xmlns:a16="http://schemas.microsoft.com/office/drawing/2014/main" id="{00000000-0008-0000-0000-0000E1010000}"/>
                </a:ext>
              </a:extLst>
            </xdr:cNvPr>
            <xdr:cNvCxnSpPr/>
          </xdr:nvCxnSpPr>
          <xdr:spPr>
            <a:xfrm flipV="1">
              <a:off x="2666180" y="7567858"/>
              <a:ext cx="20315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2" name="直線コネクタ 481">
              <a:extLst>
                <a:ext uri="{FF2B5EF4-FFF2-40B4-BE49-F238E27FC236}">
                  <a16:creationId xmlns:a16="http://schemas.microsoft.com/office/drawing/2014/main" id="{00000000-0008-0000-0000-0000E2010000}"/>
                </a:ext>
              </a:extLst>
            </xdr:cNvPr>
            <xdr:cNvCxnSpPr/>
          </xdr:nvCxnSpPr>
          <xdr:spPr>
            <a:xfrm>
              <a:off x="1232012" y="7568757"/>
              <a:ext cx="20489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3" name="直線コネクタ 482">
              <a:extLst>
                <a:ext uri="{FF2B5EF4-FFF2-40B4-BE49-F238E27FC236}">
                  <a16:creationId xmlns:a16="http://schemas.microsoft.com/office/drawing/2014/main" id="{00000000-0008-0000-0000-0000E3010000}"/>
                </a:ext>
              </a:extLst>
            </xdr:cNvPr>
            <xdr:cNvCxnSpPr/>
          </xdr:nvCxnSpPr>
          <xdr:spPr>
            <a:xfrm>
              <a:off x="1437102" y="7568757"/>
              <a:ext cx="0" cy="187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4" name="直線コネクタ 483">
              <a:extLst>
                <a:ext uri="{FF2B5EF4-FFF2-40B4-BE49-F238E27FC236}">
                  <a16:creationId xmlns:a16="http://schemas.microsoft.com/office/drawing/2014/main" id="{00000000-0008-0000-0000-0000E4010000}"/>
                </a:ext>
              </a:extLst>
            </xdr:cNvPr>
            <xdr:cNvCxnSpPr/>
          </xdr:nvCxnSpPr>
          <xdr:spPr>
            <a:xfrm>
              <a:off x="1846473" y="7568757"/>
              <a:ext cx="0" cy="187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5" name="直線コネクタ 484">
              <a:extLst>
                <a:ext uri="{FF2B5EF4-FFF2-40B4-BE49-F238E27FC236}">
                  <a16:creationId xmlns:a16="http://schemas.microsoft.com/office/drawing/2014/main" id="{00000000-0008-0000-0000-0000E5010000}"/>
                </a:ext>
              </a:extLst>
            </xdr:cNvPr>
            <xdr:cNvCxnSpPr/>
          </xdr:nvCxnSpPr>
          <xdr:spPr>
            <a:xfrm>
              <a:off x="2255842" y="7568757"/>
              <a:ext cx="0" cy="187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6" name="直線コネクタ 485">
              <a:extLst>
                <a:ext uri="{FF2B5EF4-FFF2-40B4-BE49-F238E27FC236}">
                  <a16:creationId xmlns:a16="http://schemas.microsoft.com/office/drawing/2014/main" id="{00000000-0008-0000-0000-0000E6010000}"/>
                </a:ext>
              </a:extLst>
            </xdr:cNvPr>
            <xdr:cNvCxnSpPr/>
          </xdr:nvCxnSpPr>
          <xdr:spPr>
            <a:xfrm>
              <a:off x="2665213" y="7568757"/>
              <a:ext cx="0" cy="1871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7" name="直線コネクタ 486">
              <a:extLst>
                <a:ext uri="{FF2B5EF4-FFF2-40B4-BE49-F238E27FC236}">
                  <a16:creationId xmlns:a16="http://schemas.microsoft.com/office/drawing/2014/main" id="{00000000-0008-0000-0000-0000E7010000}"/>
                </a:ext>
              </a:extLst>
            </xdr:cNvPr>
            <xdr:cNvCxnSpPr/>
          </xdr:nvCxnSpPr>
          <xdr:spPr>
            <a:xfrm>
              <a:off x="1228429" y="7379570"/>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8" name="直線コネクタ 487">
              <a:extLst>
                <a:ext uri="{FF2B5EF4-FFF2-40B4-BE49-F238E27FC236}">
                  <a16:creationId xmlns:a16="http://schemas.microsoft.com/office/drawing/2014/main" id="{00000000-0008-0000-0000-0000E8010000}"/>
                </a:ext>
              </a:extLst>
            </xdr:cNvPr>
            <xdr:cNvCxnSpPr/>
          </xdr:nvCxnSpPr>
          <xdr:spPr>
            <a:xfrm>
              <a:off x="1641788" y="7379570"/>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9" name="直線コネクタ 488">
              <a:extLst>
                <a:ext uri="{FF2B5EF4-FFF2-40B4-BE49-F238E27FC236}">
                  <a16:creationId xmlns:a16="http://schemas.microsoft.com/office/drawing/2014/main" id="{00000000-0008-0000-0000-0000E9010000}"/>
                </a:ext>
              </a:extLst>
            </xdr:cNvPr>
            <xdr:cNvCxnSpPr/>
          </xdr:nvCxnSpPr>
          <xdr:spPr>
            <a:xfrm>
              <a:off x="2051157" y="7379570"/>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0" name="直線コネクタ 489">
              <a:extLst>
                <a:ext uri="{FF2B5EF4-FFF2-40B4-BE49-F238E27FC236}">
                  <a16:creationId xmlns:a16="http://schemas.microsoft.com/office/drawing/2014/main" id="{00000000-0008-0000-0000-0000EA010000}"/>
                </a:ext>
              </a:extLst>
            </xdr:cNvPr>
            <xdr:cNvCxnSpPr/>
          </xdr:nvCxnSpPr>
          <xdr:spPr>
            <a:xfrm>
              <a:off x="2460529" y="7379570"/>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1" name="直線コネクタ 490">
              <a:extLst>
                <a:ext uri="{FF2B5EF4-FFF2-40B4-BE49-F238E27FC236}">
                  <a16:creationId xmlns:a16="http://schemas.microsoft.com/office/drawing/2014/main" id="{00000000-0008-0000-0000-0000EB010000}"/>
                </a:ext>
              </a:extLst>
            </xdr:cNvPr>
            <xdr:cNvCxnSpPr/>
          </xdr:nvCxnSpPr>
          <xdr:spPr>
            <a:xfrm>
              <a:off x="2869897" y="7379570"/>
              <a:ext cx="0" cy="1878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556" name="グループ化 555">
            <a:extLst>
              <a:ext uri="{FF2B5EF4-FFF2-40B4-BE49-F238E27FC236}">
                <a16:creationId xmlns:a16="http://schemas.microsoft.com/office/drawing/2014/main" id="{00000000-0008-0000-0000-00002C020000}"/>
              </a:ext>
            </a:extLst>
          </xdr:cNvPr>
          <xdr:cNvGrpSpPr/>
        </xdr:nvGrpSpPr>
        <xdr:grpSpPr>
          <a:xfrm>
            <a:off x="4990966" y="6102644"/>
            <a:ext cx="602967" cy="150349"/>
            <a:chOff x="4990966" y="6102644"/>
            <a:chExt cx="602967" cy="115709"/>
          </a:xfrm>
        </xdr:grpSpPr>
        <xdr:sp macro="" textlink="">
          <xdr:nvSpPr>
            <xdr:cNvPr id="456" name="左中かっこ 455">
              <a:extLst>
                <a:ext uri="{FF2B5EF4-FFF2-40B4-BE49-F238E27FC236}">
                  <a16:creationId xmlns:a16="http://schemas.microsoft.com/office/drawing/2014/main" id="{00000000-0008-0000-0000-0000C8010000}"/>
                </a:ext>
              </a:extLst>
            </xdr:cNvPr>
            <xdr:cNvSpPr/>
          </xdr:nvSpPr>
          <xdr:spPr>
            <a:xfrm rot="16200000" flipV="1">
              <a:off x="5268165" y="5825445"/>
              <a:ext cx="48569" cy="602967"/>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5261414" y="6201850"/>
              <a:ext cx="52365" cy="5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nvGrpSpPr>
          <xdr:cNvPr id="557" name="グループ化 556">
            <a:extLst>
              <a:ext uri="{FF2B5EF4-FFF2-40B4-BE49-F238E27FC236}">
                <a16:creationId xmlns:a16="http://schemas.microsoft.com/office/drawing/2014/main" id="{00000000-0008-0000-0000-00002D020000}"/>
              </a:ext>
            </a:extLst>
          </xdr:cNvPr>
          <xdr:cNvGrpSpPr/>
        </xdr:nvGrpSpPr>
        <xdr:grpSpPr>
          <a:xfrm>
            <a:off x="4779412" y="5794660"/>
            <a:ext cx="178049" cy="273345"/>
            <a:chOff x="4814052" y="5794660"/>
            <a:chExt cx="143409" cy="273345"/>
          </a:xfrm>
        </xdr:grpSpPr>
        <xdr:sp macro="" textlink="">
          <xdr:nvSpPr>
            <xdr:cNvPr id="454" name="左中かっこ 453">
              <a:extLst>
                <a:ext uri="{FF2B5EF4-FFF2-40B4-BE49-F238E27FC236}">
                  <a16:creationId xmlns:a16="http://schemas.microsoft.com/office/drawing/2014/main" id="{00000000-0008-0000-0000-0000C6010000}"/>
                </a:ext>
              </a:extLst>
            </xdr:cNvPr>
            <xdr:cNvSpPr/>
          </xdr:nvSpPr>
          <xdr:spPr>
            <a:xfrm>
              <a:off x="4882218" y="5794660"/>
              <a:ext cx="75243" cy="273345"/>
            </a:xfrm>
            <a:prstGeom prst="leftBrace">
              <a:avLst>
                <a:gd name="adj1" fmla="val 33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4779412" y="5905300"/>
              <a:ext cx="52105" cy="5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clientData/>
  </xdr:twoCellAnchor>
  <xdr:twoCellAnchor>
    <xdr:from>
      <xdr:col>13</xdr:col>
      <xdr:colOff>187334</xdr:colOff>
      <xdr:row>32</xdr:row>
      <xdr:rowOff>0</xdr:rowOff>
    </xdr:from>
    <xdr:to>
      <xdr:col>17</xdr:col>
      <xdr:colOff>254648</xdr:colOff>
      <xdr:row>35</xdr:row>
      <xdr:rowOff>8889</xdr:rowOff>
    </xdr:to>
    <xdr:grpSp>
      <xdr:nvGrpSpPr>
        <xdr:cNvPr id="561" name="グループ化 560">
          <a:extLst>
            <a:ext uri="{FF2B5EF4-FFF2-40B4-BE49-F238E27FC236}">
              <a16:creationId xmlns:a16="http://schemas.microsoft.com/office/drawing/2014/main" id="{00000000-0008-0000-0000-000031020000}"/>
            </a:ext>
          </a:extLst>
        </xdr:cNvPr>
        <xdr:cNvGrpSpPr/>
      </xdr:nvGrpSpPr>
      <xdr:grpSpPr>
        <a:xfrm>
          <a:off x="3902084" y="6022731"/>
          <a:ext cx="1210314" cy="602370"/>
          <a:chOff x="3376743" y="5829300"/>
          <a:chExt cx="1039393" cy="531891"/>
        </a:xfrm>
      </xdr:grpSpPr>
      <xdr:grpSp>
        <xdr:nvGrpSpPr>
          <xdr:cNvPr id="493" name="グループ化 492">
            <a:extLst>
              <a:ext uri="{FF2B5EF4-FFF2-40B4-BE49-F238E27FC236}">
                <a16:creationId xmlns:a16="http://schemas.microsoft.com/office/drawing/2014/main" id="{00000000-0008-0000-0000-0000ED010000}"/>
              </a:ext>
            </a:extLst>
          </xdr:cNvPr>
          <xdr:cNvGrpSpPr/>
        </xdr:nvGrpSpPr>
        <xdr:grpSpPr>
          <a:xfrm>
            <a:off x="3542345" y="5799704"/>
            <a:ext cx="905184" cy="407656"/>
            <a:chOff x="613063" y="5526404"/>
            <a:chExt cx="2452340" cy="1142024"/>
          </a:xfrm>
        </xdr:grpSpPr>
        <xdr:cxnSp macro="">
          <xdr:nvCxnSpPr>
            <xdr:cNvPr id="500" name="直線コネクタ 499">
              <a:extLst>
                <a:ext uri="{FF2B5EF4-FFF2-40B4-BE49-F238E27FC236}">
                  <a16:creationId xmlns:a16="http://schemas.microsoft.com/office/drawing/2014/main" id="{00000000-0008-0000-0000-0000F4010000}"/>
                </a:ext>
              </a:extLst>
            </xdr:cNvPr>
            <xdr:cNvCxnSpPr/>
          </xdr:nvCxnSpPr>
          <xdr:spPr>
            <a:xfrm flipV="1">
              <a:off x="613063" y="5527337"/>
              <a:ext cx="0"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1" name="直線コネクタ 500">
              <a:extLst>
                <a:ext uri="{FF2B5EF4-FFF2-40B4-BE49-F238E27FC236}">
                  <a16:creationId xmlns:a16="http://schemas.microsoft.com/office/drawing/2014/main" id="{00000000-0008-0000-0000-0000F5010000}"/>
                </a:ext>
              </a:extLst>
            </xdr:cNvPr>
            <xdr:cNvCxnSpPr/>
          </xdr:nvCxnSpPr>
          <xdr:spPr>
            <a:xfrm flipV="1">
              <a:off x="1021772" y="5526404"/>
              <a:ext cx="0" cy="1908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2" name="直線コネクタ 501">
              <a:extLst>
                <a:ext uri="{FF2B5EF4-FFF2-40B4-BE49-F238E27FC236}">
                  <a16:creationId xmlns:a16="http://schemas.microsoft.com/office/drawing/2014/main" id="{00000000-0008-0000-0000-0000F6010000}"/>
                </a:ext>
              </a:extLst>
            </xdr:cNvPr>
            <xdr:cNvCxnSpPr/>
          </xdr:nvCxnSpPr>
          <xdr:spPr>
            <a:xfrm flipV="1">
              <a:off x="1430566" y="5526404"/>
              <a:ext cx="0" cy="1908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00000000-0008-0000-0000-0000F7010000}"/>
                </a:ext>
              </a:extLst>
            </xdr:cNvPr>
            <xdr:cNvCxnSpPr/>
          </xdr:nvCxnSpPr>
          <xdr:spPr>
            <a:xfrm flipV="1">
              <a:off x="1839275" y="5527337"/>
              <a:ext cx="0"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4" name="直線コネクタ 503">
              <a:extLst>
                <a:ext uri="{FF2B5EF4-FFF2-40B4-BE49-F238E27FC236}">
                  <a16:creationId xmlns:a16="http://schemas.microsoft.com/office/drawing/2014/main" id="{00000000-0008-0000-0000-0000F8010000}"/>
                </a:ext>
              </a:extLst>
            </xdr:cNvPr>
            <xdr:cNvCxnSpPr/>
          </xdr:nvCxnSpPr>
          <xdr:spPr>
            <a:xfrm flipV="1">
              <a:off x="2247985" y="5526404"/>
              <a:ext cx="0" cy="1908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5" name="直線コネクタ 504">
              <a:extLst>
                <a:ext uri="{FF2B5EF4-FFF2-40B4-BE49-F238E27FC236}">
                  <a16:creationId xmlns:a16="http://schemas.microsoft.com/office/drawing/2014/main" id="{00000000-0008-0000-0000-0000F9010000}"/>
                </a:ext>
              </a:extLst>
            </xdr:cNvPr>
            <xdr:cNvCxnSpPr/>
          </xdr:nvCxnSpPr>
          <xdr:spPr>
            <a:xfrm flipH="1" flipV="1">
              <a:off x="2658399" y="5526404"/>
              <a:ext cx="0" cy="1908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6" name="直線コネクタ 505">
              <a:extLst>
                <a:ext uri="{FF2B5EF4-FFF2-40B4-BE49-F238E27FC236}">
                  <a16:creationId xmlns:a16="http://schemas.microsoft.com/office/drawing/2014/main" id="{00000000-0008-0000-0000-0000FA010000}"/>
                </a:ext>
              </a:extLst>
            </xdr:cNvPr>
            <xdr:cNvCxnSpPr/>
          </xdr:nvCxnSpPr>
          <xdr:spPr>
            <a:xfrm>
              <a:off x="1634751" y="6667500"/>
              <a:ext cx="40879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7" name="直線コネクタ 506">
              <a:extLst>
                <a:ext uri="{FF2B5EF4-FFF2-40B4-BE49-F238E27FC236}">
                  <a16:creationId xmlns:a16="http://schemas.microsoft.com/office/drawing/2014/main" id="{00000000-0008-0000-0000-0000FB010000}"/>
                </a:ext>
              </a:extLst>
            </xdr:cNvPr>
            <xdr:cNvCxnSpPr/>
          </xdr:nvCxnSpPr>
          <xdr:spPr>
            <a:xfrm flipV="1">
              <a:off x="1226212" y="5907405"/>
              <a:ext cx="12263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8" name="直線コネクタ 507">
              <a:extLst>
                <a:ext uri="{FF2B5EF4-FFF2-40B4-BE49-F238E27FC236}">
                  <a16:creationId xmlns:a16="http://schemas.microsoft.com/office/drawing/2014/main" id="{00000000-0008-0000-0000-0000FC010000}"/>
                </a:ext>
              </a:extLst>
            </xdr:cNvPr>
            <xdr:cNvCxnSpPr/>
          </xdr:nvCxnSpPr>
          <xdr:spPr>
            <a:xfrm flipV="1">
              <a:off x="1021772" y="5717838"/>
              <a:ext cx="163492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9" name="直線コネクタ 508">
              <a:extLst>
                <a:ext uri="{FF2B5EF4-FFF2-40B4-BE49-F238E27FC236}">
                  <a16:creationId xmlns:a16="http://schemas.microsoft.com/office/drawing/2014/main" id="{00000000-0008-0000-0000-0000FD010000}"/>
                </a:ext>
              </a:extLst>
            </xdr:cNvPr>
            <xdr:cNvCxnSpPr/>
          </xdr:nvCxnSpPr>
          <xdr:spPr>
            <a:xfrm flipV="1">
              <a:off x="817683" y="5908338"/>
              <a:ext cx="20408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0" name="直線コネクタ 509">
              <a:extLst>
                <a:ext uri="{FF2B5EF4-FFF2-40B4-BE49-F238E27FC236}">
                  <a16:creationId xmlns:a16="http://schemas.microsoft.com/office/drawing/2014/main" id="{00000000-0008-0000-0000-0000FE010000}"/>
                </a:ext>
              </a:extLst>
            </xdr:cNvPr>
            <xdr:cNvCxnSpPr/>
          </xdr:nvCxnSpPr>
          <xdr:spPr>
            <a:xfrm>
              <a:off x="2656694" y="5908338"/>
              <a:ext cx="206062" cy="10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1" name="直線コネクタ 510">
              <a:extLst>
                <a:ext uri="{FF2B5EF4-FFF2-40B4-BE49-F238E27FC236}">
                  <a16:creationId xmlns:a16="http://schemas.microsoft.com/office/drawing/2014/main" id="{00000000-0008-0000-0000-0000FF010000}"/>
                </a:ext>
              </a:extLst>
            </xdr:cNvPr>
            <xdr:cNvCxnSpPr/>
          </xdr:nvCxnSpPr>
          <xdr:spPr>
            <a:xfrm flipV="1">
              <a:off x="819649" y="5717838"/>
              <a:ext cx="0" cy="18956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2" name="直線コネクタ 511">
              <a:extLst>
                <a:ext uri="{FF2B5EF4-FFF2-40B4-BE49-F238E27FC236}">
                  <a16:creationId xmlns:a16="http://schemas.microsoft.com/office/drawing/2014/main" id="{00000000-0008-0000-0000-000000020000}"/>
                </a:ext>
              </a:extLst>
            </xdr:cNvPr>
            <xdr:cNvCxnSpPr/>
          </xdr:nvCxnSpPr>
          <xdr:spPr>
            <a:xfrm flipH="1" flipV="1">
              <a:off x="1226212" y="5717300"/>
              <a:ext cx="2146" cy="190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3" name="直線コネクタ 512">
              <a:extLst>
                <a:ext uri="{FF2B5EF4-FFF2-40B4-BE49-F238E27FC236}">
                  <a16:creationId xmlns:a16="http://schemas.microsoft.com/office/drawing/2014/main" id="{00000000-0008-0000-0000-000001020000}"/>
                </a:ext>
              </a:extLst>
            </xdr:cNvPr>
            <xdr:cNvCxnSpPr/>
          </xdr:nvCxnSpPr>
          <xdr:spPr>
            <a:xfrm flipV="1">
              <a:off x="1637067" y="5717837"/>
              <a:ext cx="0" cy="1895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4" name="直線コネクタ 513">
              <a:extLst>
                <a:ext uri="{FF2B5EF4-FFF2-40B4-BE49-F238E27FC236}">
                  <a16:creationId xmlns:a16="http://schemas.microsoft.com/office/drawing/2014/main" id="{00000000-0008-0000-0000-000002020000}"/>
                </a:ext>
              </a:extLst>
            </xdr:cNvPr>
            <xdr:cNvCxnSpPr/>
          </xdr:nvCxnSpPr>
          <xdr:spPr>
            <a:xfrm flipV="1">
              <a:off x="2043630" y="5717300"/>
              <a:ext cx="0" cy="190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5" name="直線コネクタ 514">
              <a:extLst>
                <a:ext uri="{FF2B5EF4-FFF2-40B4-BE49-F238E27FC236}">
                  <a16:creationId xmlns:a16="http://schemas.microsoft.com/office/drawing/2014/main" id="{00000000-0008-0000-0000-000003020000}"/>
                </a:ext>
              </a:extLst>
            </xdr:cNvPr>
            <xdr:cNvCxnSpPr/>
          </xdr:nvCxnSpPr>
          <xdr:spPr>
            <a:xfrm flipH="1" flipV="1">
              <a:off x="2452254" y="5717300"/>
              <a:ext cx="2231" cy="190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6" name="直線コネクタ 515">
              <a:extLst>
                <a:ext uri="{FF2B5EF4-FFF2-40B4-BE49-F238E27FC236}">
                  <a16:creationId xmlns:a16="http://schemas.microsoft.com/office/drawing/2014/main" id="{00000000-0008-0000-0000-000004020000}"/>
                </a:ext>
              </a:extLst>
            </xdr:cNvPr>
            <xdr:cNvCxnSpPr/>
          </xdr:nvCxnSpPr>
          <xdr:spPr>
            <a:xfrm flipV="1">
              <a:off x="2862756" y="5717300"/>
              <a:ext cx="0" cy="190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7" name="直線コネクタ 516">
              <a:extLst>
                <a:ext uri="{FF2B5EF4-FFF2-40B4-BE49-F238E27FC236}">
                  <a16:creationId xmlns:a16="http://schemas.microsoft.com/office/drawing/2014/main" id="{00000000-0008-0000-0000-000005020000}"/>
                </a:ext>
              </a:extLst>
            </xdr:cNvPr>
            <xdr:cNvCxnSpPr/>
          </xdr:nvCxnSpPr>
          <xdr:spPr>
            <a:xfrm flipV="1">
              <a:off x="1430043" y="6098839"/>
              <a:ext cx="81794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8" name="直線コネクタ 517">
              <a:extLst>
                <a:ext uri="{FF2B5EF4-FFF2-40B4-BE49-F238E27FC236}">
                  <a16:creationId xmlns:a16="http://schemas.microsoft.com/office/drawing/2014/main" id="{00000000-0008-0000-0000-000006020000}"/>
                </a:ext>
              </a:extLst>
            </xdr:cNvPr>
            <xdr:cNvCxnSpPr/>
          </xdr:nvCxnSpPr>
          <xdr:spPr>
            <a:xfrm>
              <a:off x="1019808" y="6098838"/>
              <a:ext cx="206404"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9" name="直線コネクタ 518">
              <a:extLst>
                <a:ext uri="{FF2B5EF4-FFF2-40B4-BE49-F238E27FC236}">
                  <a16:creationId xmlns:a16="http://schemas.microsoft.com/office/drawing/2014/main" id="{00000000-0008-0000-0000-000007020000}"/>
                </a:ext>
              </a:extLst>
            </xdr:cNvPr>
            <xdr:cNvCxnSpPr/>
          </xdr:nvCxnSpPr>
          <xdr:spPr>
            <a:xfrm>
              <a:off x="2452254" y="6098839"/>
              <a:ext cx="205966" cy="10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0" name="直線コネクタ 519">
              <a:extLst>
                <a:ext uri="{FF2B5EF4-FFF2-40B4-BE49-F238E27FC236}">
                  <a16:creationId xmlns:a16="http://schemas.microsoft.com/office/drawing/2014/main" id="{00000000-0008-0000-0000-000008020000}"/>
                </a:ext>
              </a:extLst>
            </xdr:cNvPr>
            <xdr:cNvCxnSpPr/>
          </xdr:nvCxnSpPr>
          <xdr:spPr>
            <a:xfrm flipV="1">
              <a:off x="1021772" y="5908338"/>
              <a:ext cx="0" cy="19050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1" name="直線コネクタ 520">
              <a:extLst>
                <a:ext uri="{FF2B5EF4-FFF2-40B4-BE49-F238E27FC236}">
                  <a16:creationId xmlns:a16="http://schemas.microsoft.com/office/drawing/2014/main" id="{00000000-0008-0000-0000-000009020000}"/>
                </a:ext>
              </a:extLst>
            </xdr:cNvPr>
            <xdr:cNvCxnSpPr/>
          </xdr:nvCxnSpPr>
          <xdr:spPr>
            <a:xfrm flipH="1" flipV="1">
              <a:off x="1430043" y="5907405"/>
              <a:ext cx="524" cy="1914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2" name="直線コネクタ 521">
              <a:extLst>
                <a:ext uri="{FF2B5EF4-FFF2-40B4-BE49-F238E27FC236}">
                  <a16:creationId xmlns:a16="http://schemas.microsoft.com/office/drawing/2014/main" id="{00000000-0008-0000-0000-00000A020000}"/>
                </a:ext>
              </a:extLst>
            </xdr:cNvPr>
            <xdr:cNvCxnSpPr/>
          </xdr:nvCxnSpPr>
          <xdr:spPr>
            <a:xfrm flipV="1">
              <a:off x="1839275" y="5908337"/>
              <a:ext cx="0" cy="19050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3" name="直線コネクタ 522">
              <a:extLst>
                <a:ext uri="{FF2B5EF4-FFF2-40B4-BE49-F238E27FC236}">
                  <a16:creationId xmlns:a16="http://schemas.microsoft.com/office/drawing/2014/main" id="{00000000-0008-0000-0000-00000B020000}"/>
                </a:ext>
              </a:extLst>
            </xdr:cNvPr>
            <xdr:cNvCxnSpPr/>
          </xdr:nvCxnSpPr>
          <xdr:spPr>
            <a:xfrm flipV="1">
              <a:off x="2247461" y="5907405"/>
              <a:ext cx="0" cy="1914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4" name="直線コネクタ 523">
              <a:extLst>
                <a:ext uri="{FF2B5EF4-FFF2-40B4-BE49-F238E27FC236}">
                  <a16:creationId xmlns:a16="http://schemas.microsoft.com/office/drawing/2014/main" id="{00000000-0008-0000-0000-00000C020000}"/>
                </a:ext>
              </a:extLst>
            </xdr:cNvPr>
            <xdr:cNvCxnSpPr/>
          </xdr:nvCxnSpPr>
          <xdr:spPr>
            <a:xfrm flipH="1" flipV="1">
              <a:off x="2658399" y="5907405"/>
              <a:ext cx="0" cy="1914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5" name="直線コネクタ 524">
              <a:extLst>
                <a:ext uri="{FF2B5EF4-FFF2-40B4-BE49-F238E27FC236}">
                  <a16:creationId xmlns:a16="http://schemas.microsoft.com/office/drawing/2014/main" id="{00000000-0008-0000-0000-00000D020000}"/>
                </a:ext>
              </a:extLst>
            </xdr:cNvPr>
            <xdr:cNvCxnSpPr/>
          </xdr:nvCxnSpPr>
          <xdr:spPr>
            <a:xfrm flipV="1">
              <a:off x="3064879" y="5526404"/>
              <a:ext cx="0" cy="19143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6" name="直線コネクタ 525">
              <a:extLst>
                <a:ext uri="{FF2B5EF4-FFF2-40B4-BE49-F238E27FC236}">
                  <a16:creationId xmlns:a16="http://schemas.microsoft.com/office/drawing/2014/main" id="{00000000-0008-0000-0000-00000E020000}"/>
                </a:ext>
              </a:extLst>
            </xdr:cNvPr>
            <xdr:cNvCxnSpPr/>
          </xdr:nvCxnSpPr>
          <xdr:spPr>
            <a:xfrm flipV="1">
              <a:off x="1636446" y="6288802"/>
              <a:ext cx="407184"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7" name="直線コネクタ 526">
              <a:extLst>
                <a:ext uri="{FF2B5EF4-FFF2-40B4-BE49-F238E27FC236}">
                  <a16:creationId xmlns:a16="http://schemas.microsoft.com/office/drawing/2014/main" id="{00000000-0008-0000-0000-00000F020000}"/>
                </a:ext>
              </a:extLst>
            </xdr:cNvPr>
            <xdr:cNvCxnSpPr/>
          </xdr:nvCxnSpPr>
          <xdr:spPr>
            <a:xfrm>
              <a:off x="1226212" y="6288803"/>
              <a:ext cx="204355" cy="5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8" name="直線コネクタ 527">
              <a:extLst>
                <a:ext uri="{FF2B5EF4-FFF2-40B4-BE49-F238E27FC236}">
                  <a16:creationId xmlns:a16="http://schemas.microsoft.com/office/drawing/2014/main" id="{00000000-0008-0000-0000-000010020000}"/>
                </a:ext>
              </a:extLst>
            </xdr:cNvPr>
            <xdr:cNvCxnSpPr/>
          </xdr:nvCxnSpPr>
          <xdr:spPr>
            <a:xfrm>
              <a:off x="2247985" y="6289340"/>
              <a:ext cx="205880" cy="108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9" name="直線コネクタ 528">
              <a:extLst>
                <a:ext uri="{FF2B5EF4-FFF2-40B4-BE49-F238E27FC236}">
                  <a16:creationId xmlns:a16="http://schemas.microsoft.com/office/drawing/2014/main" id="{00000000-0008-0000-0000-000011020000}"/>
                </a:ext>
              </a:extLst>
            </xdr:cNvPr>
            <xdr:cNvCxnSpPr/>
          </xdr:nvCxnSpPr>
          <xdr:spPr>
            <a:xfrm flipH="1" flipV="1">
              <a:off x="1226212" y="6097906"/>
              <a:ext cx="3671" cy="19089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0" name="直線コネクタ 529">
              <a:extLst>
                <a:ext uri="{FF2B5EF4-FFF2-40B4-BE49-F238E27FC236}">
                  <a16:creationId xmlns:a16="http://schemas.microsoft.com/office/drawing/2014/main" id="{00000000-0008-0000-0000-000012020000}"/>
                </a:ext>
              </a:extLst>
            </xdr:cNvPr>
            <xdr:cNvCxnSpPr/>
          </xdr:nvCxnSpPr>
          <xdr:spPr>
            <a:xfrm flipH="1" flipV="1">
              <a:off x="1636446" y="6098302"/>
              <a:ext cx="2147" cy="19050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1" name="直線コネクタ 530">
              <a:extLst>
                <a:ext uri="{FF2B5EF4-FFF2-40B4-BE49-F238E27FC236}">
                  <a16:creationId xmlns:a16="http://schemas.microsoft.com/office/drawing/2014/main" id="{00000000-0008-0000-0000-000013020000}"/>
                </a:ext>
              </a:extLst>
            </xdr:cNvPr>
            <xdr:cNvCxnSpPr/>
          </xdr:nvCxnSpPr>
          <xdr:spPr>
            <a:xfrm flipV="1">
              <a:off x="2047302" y="6097906"/>
              <a:ext cx="0" cy="19089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2" name="直線コネクタ 531">
              <a:extLst>
                <a:ext uri="{FF2B5EF4-FFF2-40B4-BE49-F238E27FC236}">
                  <a16:creationId xmlns:a16="http://schemas.microsoft.com/office/drawing/2014/main" id="{00000000-0008-0000-0000-000014020000}"/>
                </a:ext>
              </a:extLst>
            </xdr:cNvPr>
            <xdr:cNvCxnSpPr/>
          </xdr:nvCxnSpPr>
          <xdr:spPr>
            <a:xfrm flipV="1">
              <a:off x="2453865" y="6098302"/>
              <a:ext cx="0" cy="19050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3" name="直線コネクタ 532">
              <a:extLst>
                <a:ext uri="{FF2B5EF4-FFF2-40B4-BE49-F238E27FC236}">
                  <a16:creationId xmlns:a16="http://schemas.microsoft.com/office/drawing/2014/main" id="{00000000-0008-0000-0000-000015020000}"/>
                </a:ext>
              </a:extLst>
            </xdr:cNvPr>
            <xdr:cNvCxnSpPr/>
          </xdr:nvCxnSpPr>
          <xdr:spPr>
            <a:xfrm flipV="1">
              <a:off x="1430566" y="6289340"/>
              <a:ext cx="0" cy="18956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4" name="直線コネクタ 533">
              <a:extLst>
                <a:ext uri="{FF2B5EF4-FFF2-40B4-BE49-F238E27FC236}">
                  <a16:creationId xmlns:a16="http://schemas.microsoft.com/office/drawing/2014/main" id="{00000000-0008-0000-0000-000016020000}"/>
                </a:ext>
              </a:extLst>
            </xdr:cNvPr>
            <xdr:cNvCxnSpPr/>
          </xdr:nvCxnSpPr>
          <xdr:spPr>
            <a:xfrm flipH="1" flipV="1">
              <a:off x="1838752" y="6288802"/>
              <a:ext cx="524" cy="190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5" name="直線コネクタ 534">
              <a:extLst>
                <a:ext uri="{FF2B5EF4-FFF2-40B4-BE49-F238E27FC236}">
                  <a16:creationId xmlns:a16="http://schemas.microsoft.com/office/drawing/2014/main" id="{00000000-0008-0000-0000-000017020000}"/>
                </a:ext>
              </a:extLst>
            </xdr:cNvPr>
            <xdr:cNvCxnSpPr/>
          </xdr:nvCxnSpPr>
          <xdr:spPr>
            <a:xfrm flipH="1" flipV="1">
              <a:off x="2248065" y="6288802"/>
              <a:ext cx="1824" cy="190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6" name="直線コネクタ 535">
              <a:extLst>
                <a:ext uri="{FF2B5EF4-FFF2-40B4-BE49-F238E27FC236}">
                  <a16:creationId xmlns:a16="http://schemas.microsoft.com/office/drawing/2014/main" id="{00000000-0008-0000-0000-000018020000}"/>
                </a:ext>
              </a:extLst>
            </xdr:cNvPr>
            <xdr:cNvCxnSpPr/>
          </xdr:nvCxnSpPr>
          <xdr:spPr>
            <a:xfrm>
              <a:off x="613064" y="5524500"/>
              <a:ext cx="24522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7" name="直線コネクタ 536">
              <a:extLst>
                <a:ext uri="{FF2B5EF4-FFF2-40B4-BE49-F238E27FC236}">
                  <a16:creationId xmlns:a16="http://schemas.microsoft.com/office/drawing/2014/main" id="{00000000-0008-0000-0000-000019020000}"/>
                </a:ext>
              </a:extLst>
            </xdr:cNvPr>
            <xdr:cNvCxnSpPr/>
          </xdr:nvCxnSpPr>
          <xdr:spPr>
            <a:xfrm flipH="1" flipV="1">
              <a:off x="1634921" y="6475910"/>
              <a:ext cx="3671" cy="1899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8" name="直線コネクタ 537">
              <a:extLst>
                <a:ext uri="{FF2B5EF4-FFF2-40B4-BE49-F238E27FC236}">
                  <a16:creationId xmlns:a16="http://schemas.microsoft.com/office/drawing/2014/main" id="{00000000-0008-0000-0000-00001A020000}"/>
                </a:ext>
              </a:extLst>
            </xdr:cNvPr>
            <xdr:cNvCxnSpPr/>
          </xdr:nvCxnSpPr>
          <xdr:spPr>
            <a:xfrm flipH="1" flipV="1">
              <a:off x="2045155" y="6475372"/>
              <a:ext cx="2147" cy="19050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9" name="直線コネクタ 538">
              <a:extLst>
                <a:ext uri="{FF2B5EF4-FFF2-40B4-BE49-F238E27FC236}">
                  <a16:creationId xmlns:a16="http://schemas.microsoft.com/office/drawing/2014/main" id="{00000000-0008-0000-0000-00001B020000}"/>
                </a:ext>
              </a:extLst>
            </xdr:cNvPr>
            <xdr:cNvCxnSpPr/>
          </xdr:nvCxnSpPr>
          <xdr:spPr>
            <a:xfrm>
              <a:off x="613329" y="5715822"/>
              <a:ext cx="204174" cy="20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0" name="直線コネクタ 539">
              <a:extLst>
                <a:ext uri="{FF2B5EF4-FFF2-40B4-BE49-F238E27FC236}">
                  <a16:creationId xmlns:a16="http://schemas.microsoft.com/office/drawing/2014/main" id="{00000000-0008-0000-0000-00001C020000}"/>
                </a:ext>
              </a:extLst>
            </xdr:cNvPr>
            <xdr:cNvCxnSpPr/>
          </xdr:nvCxnSpPr>
          <xdr:spPr>
            <a:xfrm>
              <a:off x="2860963" y="5717838"/>
              <a:ext cx="204440" cy="10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1" name="直線コネクタ 540">
              <a:extLst>
                <a:ext uri="{FF2B5EF4-FFF2-40B4-BE49-F238E27FC236}">
                  <a16:creationId xmlns:a16="http://schemas.microsoft.com/office/drawing/2014/main" id="{00000000-0008-0000-0000-00001D020000}"/>
                </a:ext>
              </a:extLst>
            </xdr:cNvPr>
            <xdr:cNvCxnSpPr/>
          </xdr:nvCxnSpPr>
          <xdr:spPr>
            <a:xfrm>
              <a:off x="1430566" y="6479304"/>
              <a:ext cx="204355" cy="5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2" name="直線コネクタ 541">
              <a:extLst>
                <a:ext uri="{FF2B5EF4-FFF2-40B4-BE49-F238E27FC236}">
                  <a16:creationId xmlns:a16="http://schemas.microsoft.com/office/drawing/2014/main" id="{00000000-0008-0000-0000-00001E020000}"/>
                </a:ext>
              </a:extLst>
            </xdr:cNvPr>
            <xdr:cNvCxnSpPr/>
          </xdr:nvCxnSpPr>
          <xdr:spPr>
            <a:xfrm>
              <a:off x="2046224" y="6479304"/>
              <a:ext cx="204355" cy="53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3" name="直線コネクタ 542">
              <a:extLst>
                <a:ext uri="{FF2B5EF4-FFF2-40B4-BE49-F238E27FC236}">
                  <a16:creationId xmlns:a16="http://schemas.microsoft.com/office/drawing/2014/main" id="{00000000-0008-0000-0000-00001F020000}"/>
                </a:ext>
              </a:extLst>
            </xdr:cNvPr>
            <xdr:cNvCxnSpPr/>
          </xdr:nvCxnSpPr>
          <xdr:spPr>
            <a:xfrm flipV="1">
              <a:off x="817503" y="5717838"/>
              <a:ext cx="2043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4" name="直線コネクタ 543">
              <a:extLst>
                <a:ext uri="{FF2B5EF4-FFF2-40B4-BE49-F238E27FC236}">
                  <a16:creationId xmlns:a16="http://schemas.microsoft.com/office/drawing/2014/main" id="{00000000-0008-0000-0000-000020020000}"/>
                </a:ext>
              </a:extLst>
            </xdr:cNvPr>
            <xdr:cNvCxnSpPr/>
          </xdr:nvCxnSpPr>
          <xdr:spPr>
            <a:xfrm flipV="1">
              <a:off x="1021857" y="5908338"/>
              <a:ext cx="2049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5" name="直線コネクタ 544">
              <a:extLst>
                <a:ext uri="{FF2B5EF4-FFF2-40B4-BE49-F238E27FC236}">
                  <a16:creationId xmlns:a16="http://schemas.microsoft.com/office/drawing/2014/main" id="{00000000-0008-0000-0000-000021020000}"/>
                </a:ext>
              </a:extLst>
            </xdr:cNvPr>
            <xdr:cNvCxnSpPr/>
          </xdr:nvCxnSpPr>
          <xdr:spPr>
            <a:xfrm flipV="1">
              <a:off x="1226956" y="6098839"/>
              <a:ext cx="2043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6" name="直線コネクタ 545">
              <a:extLst>
                <a:ext uri="{FF2B5EF4-FFF2-40B4-BE49-F238E27FC236}">
                  <a16:creationId xmlns:a16="http://schemas.microsoft.com/office/drawing/2014/main" id="{00000000-0008-0000-0000-000022020000}"/>
                </a:ext>
              </a:extLst>
            </xdr:cNvPr>
            <xdr:cNvCxnSpPr/>
          </xdr:nvCxnSpPr>
          <xdr:spPr>
            <a:xfrm flipV="1">
              <a:off x="1431311" y="6289340"/>
              <a:ext cx="2036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7" name="直線コネクタ 546">
              <a:extLst>
                <a:ext uri="{FF2B5EF4-FFF2-40B4-BE49-F238E27FC236}">
                  <a16:creationId xmlns:a16="http://schemas.microsoft.com/office/drawing/2014/main" id="{00000000-0008-0000-0000-000023020000}"/>
                </a:ext>
              </a:extLst>
            </xdr:cNvPr>
            <xdr:cNvCxnSpPr/>
          </xdr:nvCxnSpPr>
          <xdr:spPr>
            <a:xfrm flipV="1">
              <a:off x="2656694" y="5717838"/>
              <a:ext cx="2043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8" name="直線コネクタ 547">
              <a:extLst>
                <a:ext uri="{FF2B5EF4-FFF2-40B4-BE49-F238E27FC236}">
                  <a16:creationId xmlns:a16="http://schemas.microsoft.com/office/drawing/2014/main" id="{00000000-0008-0000-0000-000024020000}"/>
                </a:ext>
              </a:extLst>
            </xdr:cNvPr>
            <xdr:cNvCxnSpPr/>
          </xdr:nvCxnSpPr>
          <xdr:spPr>
            <a:xfrm flipV="1">
              <a:off x="2452339" y="5908338"/>
              <a:ext cx="2043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9" name="直線コネクタ 548">
              <a:extLst>
                <a:ext uri="{FF2B5EF4-FFF2-40B4-BE49-F238E27FC236}">
                  <a16:creationId xmlns:a16="http://schemas.microsoft.com/office/drawing/2014/main" id="{00000000-0008-0000-0000-000025020000}"/>
                </a:ext>
              </a:extLst>
            </xdr:cNvPr>
            <xdr:cNvCxnSpPr/>
          </xdr:nvCxnSpPr>
          <xdr:spPr>
            <a:xfrm flipV="1">
              <a:off x="2247985" y="6098839"/>
              <a:ext cx="2043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0" name="直線コネクタ 549">
              <a:extLst>
                <a:ext uri="{FF2B5EF4-FFF2-40B4-BE49-F238E27FC236}">
                  <a16:creationId xmlns:a16="http://schemas.microsoft.com/office/drawing/2014/main" id="{00000000-0008-0000-0000-000026020000}"/>
                </a:ext>
              </a:extLst>
            </xdr:cNvPr>
            <xdr:cNvCxnSpPr/>
          </xdr:nvCxnSpPr>
          <xdr:spPr>
            <a:xfrm flipV="1">
              <a:off x="2043630" y="6289340"/>
              <a:ext cx="20435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1" name="直線コネクタ 550">
              <a:extLst>
                <a:ext uri="{FF2B5EF4-FFF2-40B4-BE49-F238E27FC236}">
                  <a16:creationId xmlns:a16="http://schemas.microsoft.com/office/drawing/2014/main" id="{00000000-0008-0000-0000-000027020000}"/>
                </a:ext>
              </a:extLst>
            </xdr:cNvPr>
            <xdr:cNvCxnSpPr/>
          </xdr:nvCxnSpPr>
          <xdr:spPr>
            <a:xfrm>
              <a:off x="1634921" y="6479839"/>
              <a:ext cx="408709"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559" name="グループ化 558">
            <a:extLst>
              <a:ext uri="{FF2B5EF4-FFF2-40B4-BE49-F238E27FC236}">
                <a16:creationId xmlns:a16="http://schemas.microsoft.com/office/drawing/2014/main" id="{00000000-0008-0000-0000-00002F020000}"/>
              </a:ext>
            </a:extLst>
          </xdr:cNvPr>
          <xdr:cNvGrpSpPr/>
        </xdr:nvGrpSpPr>
        <xdr:grpSpPr>
          <a:xfrm>
            <a:off x="3342103" y="5794660"/>
            <a:ext cx="167612" cy="412700"/>
            <a:chOff x="3376743" y="5794660"/>
            <a:chExt cx="132972" cy="412700"/>
          </a:xfrm>
        </xdr:grpSpPr>
        <xdr:sp macro="" textlink="">
          <xdr:nvSpPr>
            <xdr:cNvPr id="498" name="左中かっこ 497">
              <a:extLst>
                <a:ext uri="{FF2B5EF4-FFF2-40B4-BE49-F238E27FC236}">
                  <a16:creationId xmlns:a16="http://schemas.microsoft.com/office/drawing/2014/main" id="{00000000-0008-0000-0000-0000F2010000}"/>
                </a:ext>
              </a:extLst>
            </xdr:cNvPr>
            <xdr:cNvSpPr/>
          </xdr:nvSpPr>
          <xdr:spPr>
            <a:xfrm>
              <a:off x="3434531" y="5794660"/>
              <a:ext cx="75184" cy="412700"/>
            </a:xfrm>
            <a:prstGeom prst="leftBrace">
              <a:avLst>
                <a:gd name="adj1" fmla="val 33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3342103" y="5971062"/>
              <a:ext cx="52065" cy="50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nvGrpSpPr>
          <xdr:cNvPr id="560" name="グループ化 559">
            <a:extLst>
              <a:ext uri="{FF2B5EF4-FFF2-40B4-BE49-F238E27FC236}">
                <a16:creationId xmlns:a16="http://schemas.microsoft.com/office/drawing/2014/main" id="{00000000-0008-0000-0000-000030020000}"/>
              </a:ext>
            </a:extLst>
          </xdr:cNvPr>
          <xdr:cNvGrpSpPr/>
        </xdr:nvGrpSpPr>
        <xdr:grpSpPr>
          <a:xfrm>
            <a:off x="3542345" y="6246699"/>
            <a:ext cx="908431" cy="149132"/>
            <a:chOff x="3542345" y="6246699"/>
            <a:chExt cx="908431" cy="114492"/>
          </a:xfrm>
        </xdr:grpSpPr>
        <xdr:sp macro="" textlink="">
          <xdr:nvSpPr>
            <xdr:cNvPr id="496" name="左中かっこ 495">
              <a:extLst>
                <a:ext uri="{FF2B5EF4-FFF2-40B4-BE49-F238E27FC236}">
                  <a16:creationId xmlns:a16="http://schemas.microsoft.com/office/drawing/2014/main" id="{00000000-0008-0000-0000-0000F0010000}"/>
                </a:ext>
              </a:extLst>
            </xdr:cNvPr>
            <xdr:cNvSpPr/>
          </xdr:nvSpPr>
          <xdr:spPr>
            <a:xfrm rot="16200000" flipV="1">
              <a:off x="3972551" y="5816493"/>
              <a:ext cx="48020" cy="908431"/>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3964948" y="6345266"/>
              <a:ext cx="52403" cy="50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clientData/>
  </xdr:twoCellAnchor>
  <xdr:twoCellAnchor>
    <xdr:from>
      <xdr:col>13</xdr:col>
      <xdr:colOff>68317</xdr:colOff>
      <xdr:row>36</xdr:row>
      <xdr:rowOff>70029</xdr:rowOff>
    </xdr:from>
    <xdr:to>
      <xdr:col>18</xdr:col>
      <xdr:colOff>248979</xdr:colOff>
      <xdr:row>37</xdr:row>
      <xdr:rowOff>160669</xdr:rowOff>
    </xdr:to>
    <xdr:grpSp>
      <xdr:nvGrpSpPr>
        <xdr:cNvPr id="197" name="グループ化 196">
          <a:extLst>
            <a:ext uri="{FF2B5EF4-FFF2-40B4-BE49-F238E27FC236}">
              <a16:creationId xmlns:a16="http://schemas.microsoft.com/office/drawing/2014/main" id="{00000000-0008-0000-0000-0000C5000000}"/>
            </a:ext>
          </a:extLst>
        </xdr:cNvPr>
        <xdr:cNvGrpSpPr/>
      </xdr:nvGrpSpPr>
      <xdr:grpSpPr>
        <a:xfrm>
          <a:off x="3783067" y="6884067"/>
          <a:ext cx="1609412" cy="288467"/>
          <a:chOff x="2857500" y="3048000"/>
          <a:chExt cx="2983185" cy="590381"/>
        </a:xfrm>
      </xdr:grpSpPr>
      <xdr:pic>
        <xdr:nvPicPr>
          <xdr:cNvPr id="198" name="図 197">
            <a:extLst>
              <a:ext uri="{FF2B5EF4-FFF2-40B4-BE49-F238E27FC236}">
                <a16:creationId xmlns:a16="http://schemas.microsoft.com/office/drawing/2014/main" id="{00000000-0008-0000-0000-0000C6000000}"/>
              </a:ext>
            </a:extLst>
          </xdr:cNvPr>
          <xdr:cNvPicPr>
            <a:picLocks noChangeAspect="1"/>
          </xdr:cNvPicPr>
        </xdr:nvPicPr>
        <xdr:blipFill>
          <a:blip xmlns:r="http://schemas.openxmlformats.org/officeDocument/2006/relationships" r:embed="rId1"/>
          <a:stretch>
            <a:fillRect/>
          </a:stretch>
        </xdr:blipFill>
        <xdr:spPr>
          <a:xfrm>
            <a:off x="2857500" y="3048000"/>
            <a:ext cx="1003094" cy="590381"/>
          </a:xfrm>
          <a:prstGeom prst="rect">
            <a:avLst/>
          </a:prstGeom>
        </xdr:spPr>
      </xdr:pic>
      <xdr:pic>
        <xdr:nvPicPr>
          <xdr:cNvPr id="199" name="図 198">
            <a:extLst>
              <a:ext uri="{FF2B5EF4-FFF2-40B4-BE49-F238E27FC236}">
                <a16:creationId xmlns:a16="http://schemas.microsoft.com/office/drawing/2014/main" id="{00000000-0008-0000-0000-0000C7000000}"/>
              </a:ext>
            </a:extLst>
          </xdr:cNvPr>
          <xdr:cNvPicPr>
            <a:picLocks noChangeAspect="1"/>
          </xdr:cNvPicPr>
        </xdr:nvPicPr>
        <xdr:blipFill>
          <a:blip xmlns:r="http://schemas.openxmlformats.org/officeDocument/2006/relationships" r:embed="rId2"/>
          <a:stretch>
            <a:fillRect/>
          </a:stretch>
        </xdr:blipFill>
        <xdr:spPr>
          <a:xfrm>
            <a:off x="5334000" y="3048000"/>
            <a:ext cx="506685" cy="586715"/>
          </a:xfrm>
          <a:prstGeom prst="rect">
            <a:avLst/>
          </a:prstGeom>
        </xdr:spPr>
      </xdr:pic>
      <xdr:pic>
        <xdr:nvPicPr>
          <xdr:cNvPr id="200" name="図 199">
            <a:extLst>
              <a:ext uri="{FF2B5EF4-FFF2-40B4-BE49-F238E27FC236}">
                <a16:creationId xmlns:a16="http://schemas.microsoft.com/office/drawing/2014/main" id="{00000000-0008-0000-0000-0000C8000000}"/>
              </a:ext>
            </a:extLst>
          </xdr:cNvPr>
          <xdr:cNvPicPr>
            <a:picLocks noChangeAspect="1"/>
          </xdr:cNvPicPr>
        </xdr:nvPicPr>
        <xdr:blipFill>
          <a:blip xmlns:r="http://schemas.openxmlformats.org/officeDocument/2006/relationships" r:embed="rId3"/>
          <a:stretch>
            <a:fillRect/>
          </a:stretch>
        </xdr:blipFill>
        <xdr:spPr>
          <a:xfrm>
            <a:off x="4381500" y="3238500"/>
            <a:ext cx="503745" cy="359363"/>
          </a:xfrm>
          <a:prstGeom prst="rect">
            <a:avLst/>
          </a:prstGeom>
        </xdr:spPr>
      </xdr:pic>
      <xdr:sp macro="" textlink="">
        <xdr:nvSpPr>
          <xdr:cNvPr id="201" name="右矢印 200">
            <a:extLst>
              <a:ext uri="{FF2B5EF4-FFF2-40B4-BE49-F238E27FC236}">
                <a16:creationId xmlns:a16="http://schemas.microsoft.com/office/drawing/2014/main" id="{00000000-0008-0000-0000-0000C9000000}"/>
              </a:ext>
            </a:extLst>
          </xdr:cNvPr>
          <xdr:cNvSpPr/>
        </xdr:nvSpPr>
        <xdr:spPr bwMode="auto">
          <a:xfrm>
            <a:off x="4000500" y="3238500"/>
            <a:ext cx="240597" cy="20153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953000" y="3238500"/>
            <a:ext cx="27553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algn="ctr"/>
            <a:r>
              <a:rPr kumimoji="1" lang="ja-JP" altLang="en-US" sz="2400" b="1"/>
              <a:t>＋</a:t>
            </a:r>
          </a:p>
        </xdr:txBody>
      </xdr:sp>
    </xdr:grpSp>
    <xdr:clientData/>
  </xdr:twoCellAnchor>
  <xdr:twoCellAnchor>
    <xdr:from>
      <xdr:col>20</xdr:col>
      <xdr:colOff>126124</xdr:colOff>
      <xdr:row>36</xdr:row>
      <xdr:rowOff>0</xdr:rowOff>
    </xdr:from>
    <xdr:to>
      <xdr:col>22</xdr:col>
      <xdr:colOff>113884</xdr:colOff>
      <xdr:row>37</xdr:row>
      <xdr:rowOff>150428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841124" y="6814038"/>
          <a:ext cx="559260" cy="348255"/>
          <a:chOff x="5307724" y="7026380"/>
          <a:chExt cx="505920" cy="360000"/>
        </a:xfrm>
      </xdr:grpSpPr>
      <xdr:grpSp>
        <xdr:nvGrpSpPr>
          <xdr:cNvPr id="203" name="グループ化 202">
            <a:extLst>
              <a:ext uri="{FF2B5EF4-FFF2-40B4-BE49-F238E27FC236}">
                <a16:creationId xmlns:a16="http://schemas.microsoft.com/office/drawing/2014/main" id="{00000000-0008-0000-0000-0000CB000000}"/>
              </a:ext>
            </a:extLst>
          </xdr:cNvPr>
          <xdr:cNvGrpSpPr/>
        </xdr:nvGrpSpPr>
        <xdr:grpSpPr>
          <a:xfrm>
            <a:off x="5307724" y="7126540"/>
            <a:ext cx="505920" cy="240162"/>
            <a:chOff x="2657706" y="5408341"/>
            <a:chExt cx="613318" cy="379142"/>
          </a:xfrm>
        </xdr:grpSpPr>
        <xdr:sp macro="" textlink="">
          <xdr:nvSpPr>
            <xdr:cNvPr id="204" name="直角三角形 203">
              <a:extLst>
                <a:ext uri="{FF2B5EF4-FFF2-40B4-BE49-F238E27FC236}">
                  <a16:creationId xmlns:a16="http://schemas.microsoft.com/office/drawing/2014/main" id="{00000000-0008-0000-0000-0000CC000000}"/>
                </a:ext>
              </a:extLst>
            </xdr:cNvPr>
            <xdr:cNvSpPr/>
          </xdr:nvSpPr>
          <xdr:spPr bwMode="auto">
            <a:xfrm flipH="1">
              <a:off x="2657706" y="5408341"/>
              <a:ext cx="204439" cy="189571"/>
            </a:xfrm>
            <a:prstGeom prst="rtTriangle">
              <a:avLst/>
            </a:prstGeom>
            <a:solidFill>
              <a:schemeClr val="bg1">
                <a:lumMod val="85000"/>
              </a:schemeClr>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205" name="直線コネクタ 204">
              <a:extLst>
                <a:ext uri="{FF2B5EF4-FFF2-40B4-BE49-F238E27FC236}">
                  <a16:creationId xmlns:a16="http://schemas.microsoft.com/office/drawing/2014/main" id="{00000000-0008-0000-0000-0000CD000000}"/>
                </a:ext>
              </a:extLst>
            </xdr:cNvPr>
            <xdr:cNvCxnSpPr/>
          </xdr:nvCxnSpPr>
          <xdr:spPr bwMode="auto">
            <a:xfrm flipH="1">
              <a:off x="2862146" y="5597912"/>
              <a:ext cx="40887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6" name="直線コネクタ 205">
              <a:extLst>
                <a:ext uri="{FF2B5EF4-FFF2-40B4-BE49-F238E27FC236}">
                  <a16:creationId xmlns:a16="http://schemas.microsoft.com/office/drawing/2014/main" id="{00000000-0008-0000-0000-0000CE000000}"/>
                </a:ext>
              </a:extLst>
            </xdr:cNvPr>
            <xdr:cNvCxnSpPr/>
          </xdr:nvCxnSpPr>
          <xdr:spPr bwMode="auto">
            <a:xfrm flipH="1">
              <a:off x="2862146" y="5412058"/>
              <a:ext cx="40887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7" name="直線コネクタ 206">
              <a:extLst>
                <a:ext uri="{FF2B5EF4-FFF2-40B4-BE49-F238E27FC236}">
                  <a16:creationId xmlns:a16="http://schemas.microsoft.com/office/drawing/2014/main" id="{00000000-0008-0000-0000-0000CF000000}"/>
                </a:ext>
              </a:extLst>
            </xdr:cNvPr>
            <xdr:cNvCxnSpPr/>
          </xdr:nvCxnSpPr>
          <xdr:spPr bwMode="auto">
            <a:xfrm flipH="1">
              <a:off x="2657707" y="5787483"/>
              <a:ext cx="613317"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8" name="直線コネクタ 207">
              <a:extLst>
                <a:ext uri="{FF2B5EF4-FFF2-40B4-BE49-F238E27FC236}">
                  <a16:creationId xmlns:a16="http://schemas.microsoft.com/office/drawing/2014/main" id="{00000000-0008-0000-0000-0000D0000000}"/>
                </a:ext>
              </a:extLst>
            </xdr:cNvPr>
            <xdr:cNvCxnSpPr/>
          </xdr:nvCxnSpPr>
          <xdr:spPr bwMode="auto">
            <a:xfrm flipV="1">
              <a:off x="2657707" y="5597913"/>
              <a:ext cx="1" cy="18957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9" name="直線コネクタ 208">
              <a:extLst>
                <a:ext uri="{FF2B5EF4-FFF2-40B4-BE49-F238E27FC236}">
                  <a16:creationId xmlns:a16="http://schemas.microsoft.com/office/drawing/2014/main" id="{00000000-0008-0000-0000-0000D1000000}"/>
                </a:ext>
              </a:extLst>
            </xdr:cNvPr>
            <xdr:cNvCxnSpPr/>
          </xdr:nvCxnSpPr>
          <xdr:spPr bwMode="auto">
            <a:xfrm flipV="1">
              <a:off x="3077735" y="5597913"/>
              <a:ext cx="1" cy="18957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0" name="直線コネクタ 209">
              <a:extLst>
                <a:ext uri="{FF2B5EF4-FFF2-40B4-BE49-F238E27FC236}">
                  <a16:creationId xmlns:a16="http://schemas.microsoft.com/office/drawing/2014/main" id="{00000000-0008-0000-0000-0000D2000000}"/>
                </a:ext>
              </a:extLst>
            </xdr:cNvPr>
            <xdr:cNvCxnSpPr/>
          </xdr:nvCxnSpPr>
          <xdr:spPr bwMode="auto">
            <a:xfrm flipV="1">
              <a:off x="3271023" y="5408341"/>
              <a:ext cx="1" cy="37914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2" name="十字形 1">
            <a:extLst>
              <a:ext uri="{FF2B5EF4-FFF2-40B4-BE49-F238E27FC236}">
                <a16:creationId xmlns:a16="http://schemas.microsoft.com/office/drawing/2014/main" id="{00000000-0008-0000-0000-000002000000}"/>
              </a:ext>
            </a:extLst>
          </xdr:cNvPr>
          <xdr:cNvSpPr/>
        </xdr:nvSpPr>
        <xdr:spPr bwMode="auto">
          <a:xfrm rot="2700000">
            <a:off x="5410785" y="7026380"/>
            <a:ext cx="360000" cy="360000"/>
          </a:xfrm>
          <a:prstGeom prst="plus">
            <a:avLst>
              <a:gd name="adj" fmla="val 40752"/>
            </a:avLst>
          </a:prstGeom>
          <a:solidFill>
            <a:schemeClr val="tx1">
              <a:lumMod val="75000"/>
              <a:lumOff val="25000"/>
              <a:alpha val="5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357169</xdr:colOff>
      <xdr:row>40</xdr:row>
      <xdr:rowOff>206335</xdr:rowOff>
    </xdr:from>
    <xdr:to>
      <xdr:col>5</xdr:col>
      <xdr:colOff>290501</xdr:colOff>
      <xdr:row>48</xdr:row>
      <xdr:rowOff>104775</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309669" y="9213413"/>
          <a:ext cx="2237191" cy="1565315"/>
          <a:chOff x="11705813" y="8958611"/>
          <a:chExt cx="2129831" cy="1659136"/>
        </a:xfrm>
      </xdr:grpSpPr>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1705813" y="10476733"/>
            <a:ext cx="141871" cy="1410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spcCol="0" rtlCol="0" anchor="t" anchorCtr="0"/>
          <a:lstStyle/>
          <a:p>
            <a:r>
              <a:rPr kumimoji="1" lang="en-US" altLang="ja-JP" sz="900">
                <a:latin typeface="Meiryo UI" panose="020B0604030504040204" pitchFamily="50" charset="-128"/>
                <a:ea typeface="Meiryo UI" panose="020B0604030504040204" pitchFamily="50" charset="-128"/>
              </a:rPr>
              <a:t>H:</a:t>
            </a:r>
            <a:r>
              <a:rPr kumimoji="1" lang="ja-JP" altLang="en-US" sz="900">
                <a:latin typeface="Meiryo UI" panose="020B0604030504040204" pitchFamily="50" charset="-128"/>
                <a:ea typeface="Meiryo UI" panose="020B0604030504040204" pitchFamily="50" charset="-128"/>
              </a:rPr>
              <a:t>アレイ面の最上端と最下端の高さの平均（ｍ）</a:t>
            </a:r>
          </a:p>
        </xdr:txBody>
      </xdr:sp>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11812630" y="8958611"/>
            <a:ext cx="2023014" cy="1512000"/>
            <a:chOff x="11812630" y="8958611"/>
            <a:chExt cx="2023014" cy="1512000"/>
          </a:xfrm>
        </xdr:grpSpPr>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rot="16200000">
              <a:off x="11853139" y="9888208"/>
              <a:ext cx="143879" cy="143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b" anchorCtr="0"/>
            <a:lstStyle/>
            <a:p>
              <a:r>
                <a:rPr kumimoji="1" lang="ja-JP" altLang="en-US" sz="700">
                  <a:latin typeface="Meiryo UI" panose="020B0604030504040204" pitchFamily="50" charset="-128"/>
                  <a:ea typeface="Meiryo UI" panose="020B0604030504040204" pitchFamily="50" charset="-128"/>
                </a:rPr>
                <a:t>アレイ面の最上端高さ</a:t>
              </a:r>
            </a:p>
          </xdr:txBody>
        </xdr: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812630" y="10226637"/>
              <a:ext cx="146037" cy="140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b" anchorCtr="0"/>
            <a:lstStyle/>
            <a:p>
              <a:r>
                <a:rPr kumimoji="1" lang="en-US" altLang="ja-JP" sz="700">
                  <a:latin typeface="Meiryo UI" panose="020B0604030504040204" pitchFamily="50" charset="-128"/>
                  <a:ea typeface="Meiryo UI" panose="020B0604030504040204" pitchFamily="50" charset="-128"/>
                </a:rPr>
                <a:t>GL</a:t>
              </a:r>
              <a:endParaRPr kumimoji="1" lang="ja-JP" altLang="en-US" sz="700">
                <a:latin typeface="Meiryo UI" panose="020B0604030504040204" pitchFamily="50" charset="-128"/>
                <a:ea typeface="Meiryo UI" panose="020B0604030504040204" pitchFamily="50" charset="-128"/>
              </a:endParaRPr>
            </a:p>
          </xdr:txBody>
        </xdr:sp>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rot="-2040000">
              <a:off x="12511243" y="9289690"/>
              <a:ext cx="864000" cy="108012"/>
            </a:xfrm>
            <a:prstGeom prst="rect">
              <a:avLst/>
            </a:prstGeom>
            <a:noFill/>
            <a:ln w="1270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algn="ctr"/>
              <a:endParaRPr kumimoji="1" lang="ja-JP" altLang="en-US"/>
            </a:p>
          </xdr:txBody>
        </xdr:sp>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11819548" y="10357939"/>
              <a:ext cx="1728000" cy="0"/>
            </a:xfrm>
            <a:prstGeom prst="line">
              <a:avLst/>
            </a:prstGeom>
            <a:noFill/>
            <a:ln w="19050" cap="flat" cmpd="sng" algn="ctr">
              <a:solidFill>
                <a:sysClr val="windowText" lastClr="000000"/>
              </a:solidFill>
              <a:prstDash val="solid"/>
              <a:miter lim="800000"/>
            </a:ln>
            <a:effectLst/>
          </xdr:spPr>
          <xdr:style>
            <a:lnRef idx="3">
              <a:schemeClr val="dk1"/>
            </a:lnRef>
            <a:fillRef idx="0">
              <a:schemeClr val="dk1"/>
            </a:fillRef>
            <a:effectRef idx="2">
              <a:schemeClr val="dk1"/>
            </a:effectRef>
            <a:fontRef idx="minor">
              <a:schemeClr val="tx1"/>
            </a:fontRef>
          </xdr:style>
        </xdr:cxnSp>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a:off x="12143488" y="9534507"/>
              <a:ext cx="288000" cy="0"/>
            </a:xfrm>
            <a:prstGeom prst="line">
              <a:avLst/>
            </a:prstGeom>
            <a:noFill/>
            <a:ln w="9525"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flipH="1">
              <a:off x="11927552" y="9052375"/>
              <a:ext cx="1080000" cy="0"/>
            </a:xfrm>
            <a:prstGeom prst="line">
              <a:avLst/>
            </a:prstGeom>
            <a:noFill/>
            <a:ln w="9525"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flipH="1">
              <a:off x="12467492" y="9061939"/>
              <a:ext cx="1080000" cy="720000"/>
            </a:xfrm>
            <a:prstGeom prst="line">
              <a:avLst/>
            </a:prstGeom>
            <a:noFill/>
            <a:ln w="12700" cap="flat" cmpd="sng" algn="ctr">
              <a:solidFill>
                <a:sysClr val="windowText" lastClr="000000"/>
              </a:solidFill>
              <a:prstDash val="solid"/>
              <a:miter lim="800000"/>
            </a:ln>
            <a:effectLst/>
          </xdr:spPr>
          <xdr:style>
            <a:lnRef idx="2">
              <a:schemeClr val="dk1"/>
            </a:lnRef>
            <a:fillRef idx="0">
              <a:schemeClr val="dk1"/>
            </a:fillRef>
            <a:effectRef idx="1">
              <a:schemeClr val="dk1"/>
            </a:effectRef>
            <a:fontRef idx="minor">
              <a:schemeClr val="tx1"/>
            </a:fontRef>
          </xdr:style>
        </xdr:cxnSp>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flipH="1">
              <a:off x="12467492" y="9781939"/>
              <a:ext cx="1080000" cy="0"/>
            </a:xfrm>
            <a:prstGeom prst="line">
              <a:avLst/>
            </a:prstGeom>
            <a:noFill/>
            <a:ln w="12700" cap="flat" cmpd="sng" algn="ctr">
              <a:solidFill>
                <a:sysClr val="windowText" lastClr="000000"/>
              </a:solidFill>
              <a:prstDash val="solid"/>
              <a:miter lim="800000"/>
            </a:ln>
            <a:effectLst/>
          </xdr:spPr>
          <xdr:style>
            <a:lnRef idx="2">
              <a:schemeClr val="dk1"/>
            </a:lnRef>
            <a:fillRef idx="0">
              <a:schemeClr val="dk1"/>
            </a:fillRef>
            <a:effectRef idx="1">
              <a:schemeClr val="dk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2827532" y="9781939"/>
              <a:ext cx="0" cy="576000"/>
            </a:xfrm>
            <a:prstGeom prst="line">
              <a:avLst/>
            </a:prstGeom>
            <a:noFill/>
            <a:ln w="1270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12215464" y="9534507"/>
              <a:ext cx="0" cy="828000"/>
            </a:xfrm>
            <a:prstGeom prst="line">
              <a:avLst/>
            </a:prstGeom>
            <a:noFill/>
            <a:ln w="6350" cap="flat" cmpd="sng" algn="ctr">
              <a:solidFill>
                <a:sysClr val="windowText" lastClr="000000"/>
              </a:solidFill>
              <a:prstDash val="solid"/>
              <a:miter lim="800000"/>
              <a:headEnd type="stealth" w="sm" len="sm"/>
              <a:tailEnd type="stealth" w="sm" len="sm"/>
            </a:ln>
            <a:effectLst/>
          </xdr:spPr>
          <xdr:style>
            <a:lnRef idx="1">
              <a:schemeClr val="dk1"/>
            </a:lnRef>
            <a:fillRef idx="0">
              <a:schemeClr val="dk1"/>
            </a:fillRef>
            <a:effectRef idx="0">
              <a:schemeClr val="dk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11999440" y="9052375"/>
              <a:ext cx="0" cy="1296000"/>
            </a:xfrm>
            <a:prstGeom prst="line">
              <a:avLst/>
            </a:prstGeom>
            <a:noFill/>
            <a:ln w="6350" cap="flat" cmpd="sng" algn="ctr">
              <a:solidFill>
                <a:sysClr val="windowText" lastClr="000000"/>
              </a:solidFill>
              <a:prstDash val="solid"/>
              <a:miter lim="800000"/>
              <a:headEnd type="stealth" w="sm" len="sm"/>
              <a:tailEnd type="stealth" w="sm" len="sm"/>
            </a:ln>
            <a:effectLst/>
          </xdr:spPr>
          <xdr:style>
            <a:lnRef idx="1">
              <a:schemeClr val="dk1"/>
            </a:lnRef>
            <a:fillRef idx="0">
              <a:schemeClr val="dk1"/>
            </a:fillRef>
            <a:effectRef idx="0">
              <a:schemeClr val="dk1"/>
            </a:effectRef>
            <a:fontRef idx="minor">
              <a:schemeClr val="tx1"/>
            </a:fontRef>
          </xdr:style>
        </xdr:cxnSp>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13547492" y="8958611"/>
              <a:ext cx="0" cy="1512000"/>
            </a:xfrm>
            <a:prstGeom prst="line">
              <a:avLst/>
            </a:prstGeom>
            <a:noFill/>
            <a:ln w="6350" cap="flat" cmpd="sng" algn="ctr">
              <a:solidFill>
                <a:sysClr val="windowText" lastClr="000000"/>
              </a:solidFill>
              <a:prstDash val="dash"/>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flipH="1">
              <a:off x="13619644" y="9300599"/>
              <a:ext cx="215948" cy="0"/>
            </a:xfrm>
            <a:prstGeom prst="line">
              <a:avLst/>
            </a:prstGeom>
            <a:noFill/>
            <a:ln w="9525"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13763636" y="9300599"/>
              <a:ext cx="0" cy="1062000"/>
            </a:xfrm>
            <a:prstGeom prst="line">
              <a:avLst/>
            </a:prstGeom>
            <a:noFill/>
            <a:ln w="6350" cap="flat" cmpd="sng" algn="ctr">
              <a:solidFill>
                <a:sysClr val="windowText" lastClr="000000"/>
              </a:solidFill>
              <a:prstDash val="solid"/>
              <a:miter lim="800000"/>
              <a:headEnd type="stealth" w="sm" len="sm"/>
              <a:tailEnd type="stealth" w="sm" len="sm"/>
            </a:ln>
            <a:effectLst/>
          </xdr:spPr>
          <xdr:style>
            <a:lnRef idx="1">
              <a:schemeClr val="dk1"/>
            </a:lnRef>
            <a:fillRef idx="0">
              <a:schemeClr val="dk1"/>
            </a:fillRef>
            <a:effectRef idx="0">
              <a:schemeClr val="dk1"/>
            </a:effectRef>
            <a:fontRef idx="minor">
              <a:schemeClr val="tx1"/>
            </a:fontRef>
          </xdr:style>
        </xdr:cxnSp>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H="1">
              <a:off x="13619644" y="10357939"/>
              <a:ext cx="216000" cy="0"/>
            </a:xfrm>
            <a:prstGeom prst="line">
              <a:avLst/>
            </a:prstGeom>
            <a:noFill/>
            <a:ln w="9525"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a:endCxn id="33" idx="0"/>
            </xdr:cNvCxnSpPr>
          </xdr:nvCxnSpPr>
          <xdr:spPr>
            <a:xfrm flipH="1">
              <a:off x="12913043" y="9298923"/>
              <a:ext cx="670574" cy="0"/>
            </a:xfrm>
            <a:prstGeom prst="line">
              <a:avLst/>
            </a:prstGeom>
            <a:noFill/>
            <a:ln w="6350" cap="flat" cmpd="sng" algn="ctr">
              <a:solidFill>
                <a:sysClr val="windowText" lastClr="000000"/>
              </a:solidFill>
              <a:prstDash val="dashDot"/>
              <a:miter lim="800000"/>
            </a:ln>
            <a:effectLst/>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rot="16200000">
              <a:off x="12078955" y="10197756"/>
              <a:ext cx="146390" cy="140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b" anchorCtr="0"/>
            <a:lstStyle/>
            <a:p>
              <a:r>
                <a:rPr kumimoji="1" lang="ja-JP" altLang="en-US" sz="700">
                  <a:latin typeface="Meiryo UI" panose="020B0604030504040204" pitchFamily="50" charset="-128"/>
                  <a:ea typeface="Meiryo UI" panose="020B0604030504040204" pitchFamily="50" charset="-128"/>
                </a:rPr>
                <a:t>アレイ面の最下端高さ</a:t>
              </a: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rot="16200000">
              <a:off x="13632264" y="10221210"/>
              <a:ext cx="146390" cy="140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b" anchorCtr="0"/>
            <a:lstStyle/>
            <a:p>
              <a:r>
                <a:rPr kumimoji="1" lang="ja-JP" altLang="en-US" sz="700">
                  <a:latin typeface="Meiryo UI" panose="020B0604030504040204" pitchFamily="50" charset="-128"/>
                  <a:ea typeface="Meiryo UI" panose="020B0604030504040204" pitchFamily="50" charset="-128"/>
                </a:rPr>
                <a:t>Ｈ：アレイ面の平均地上高さ</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15</xdr:row>
      <xdr:rowOff>0</xdr:rowOff>
    </xdr:from>
    <xdr:to>
      <xdr:col>14</xdr:col>
      <xdr:colOff>30480</xdr:colOff>
      <xdr:row>16</xdr:row>
      <xdr:rowOff>0</xdr:rowOff>
    </xdr:to>
    <xdr:sp macro="" textlink="">
      <xdr:nvSpPr>
        <xdr:cNvPr id="2" name="下矢印 1">
          <a:extLst>
            <a:ext uri="{FF2B5EF4-FFF2-40B4-BE49-F238E27FC236}">
              <a16:creationId xmlns:a16="http://schemas.microsoft.com/office/drawing/2014/main" id="{00000000-0008-0000-0200-000002000000}"/>
            </a:ext>
          </a:extLst>
        </xdr:cNvPr>
        <xdr:cNvSpPr/>
      </xdr:nvSpPr>
      <xdr:spPr bwMode="auto">
        <a:xfrm>
          <a:off x="2873829" y="2947851"/>
          <a:ext cx="814251" cy="200298"/>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0</xdr:colOff>
      <xdr:row>74</xdr:row>
      <xdr:rowOff>0</xdr:rowOff>
    </xdr:from>
    <xdr:to>
      <xdr:col>14</xdr:col>
      <xdr:colOff>30480</xdr:colOff>
      <xdr:row>74</xdr:row>
      <xdr:rowOff>199753</xdr:rowOff>
    </xdr:to>
    <xdr:sp macro="" textlink="">
      <xdr:nvSpPr>
        <xdr:cNvPr id="3" name="下矢印 2">
          <a:extLst>
            <a:ext uri="{FF2B5EF4-FFF2-40B4-BE49-F238E27FC236}">
              <a16:creationId xmlns:a16="http://schemas.microsoft.com/office/drawing/2014/main" id="{00000000-0008-0000-0200-000003000000}"/>
            </a:ext>
          </a:extLst>
        </xdr:cNvPr>
        <xdr:cNvSpPr/>
      </xdr:nvSpPr>
      <xdr:spPr bwMode="auto">
        <a:xfrm>
          <a:off x="2828925" y="13725525"/>
          <a:ext cx="802005" cy="199753"/>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257174</xdr:colOff>
      <xdr:row>128</xdr:row>
      <xdr:rowOff>0</xdr:rowOff>
    </xdr:from>
    <xdr:to>
      <xdr:col>14</xdr:col>
      <xdr:colOff>0</xdr:colOff>
      <xdr:row>129</xdr:row>
      <xdr:rowOff>109537</xdr:rowOff>
    </xdr:to>
    <xdr:sp macro="" textlink="">
      <xdr:nvSpPr>
        <xdr:cNvPr id="4" name="下矢印 3">
          <a:extLst>
            <a:ext uri="{FF2B5EF4-FFF2-40B4-BE49-F238E27FC236}">
              <a16:creationId xmlns:a16="http://schemas.microsoft.com/office/drawing/2014/main" id="{00000000-0008-0000-0200-000004000000}"/>
            </a:ext>
          </a:extLst>
        </xdr:cNvPr>
        <xdr:cNvSpPr/>
      </xdr:nvSpPr>
      <xdr:spPr bwMode="auto">
        <a:xfrm>
          <a:off x="3086099" y="23550563"/>
          <a:ext cx="514351" cy="309562"/>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117724</xdr:colOff>
      <xdr:row>24</xdr:row>
      <xdr:rowOff>58620</xdr:rowOff>
    </xdr:from>
    <xdr:to>
      <xdr:col>13</xdr:col>
      <xdr:colOff>0</xdr:colOff>
      <xdr:row>29</xdr:row>
      <xdr:rowOff>73964</xdr:rowOff>
    </xdr:to>
    <xdr:grpSp>
      <xdr:nvGrpSpPr>
        <xdr:cNvPr id="449" name="グループ化 448">
          <a:extLst>
            <a:ext uri="{FF2B5EF4-FFF2-40B4-BE49-F238E27FC236}">
              <a16:creationId xmlns:a16="http://schemas.microsoft.com/office/drawing/2014/main" id="{00000000-0008-0000-0300-0000C1010000}"/>
            </a:ext>
          </a:extLst>
        </xdr:cNvPr>
        <xdr:cNvGrpSpPr/>
      </xdr:nvGrpSpPr>
      <xdr:grpSpPr>
        <a:xfrm>
          <a:off x="542686" y="4564678"/>
          <a:ext cx="2219564" cy="967844"/>
          <a:chOff x="501772" y="2948124"/>
          <a:chExt cx="1994540" cy="975464"/>
        </a:xfrm>
      </xdr:grpSpPr>
      <xdr:grpSp>
        <xdr:nvGrpSpPr>
          <xdr:cNvPr id="120" name="グループ化 119">
            <a:extLst>
              <a:ext uri="{FF2B5EF4-FFF2-40B4-BE49-F238E27FC236}">
                <a16:creationId xmlns:a16="http://schemas.microsoft.com/office/drawing/2014/main" id="{00000000-0008-0000-0300-000078000000}"/>
              </a:ext>
            </a:extLst>
          </xdr:cNvPr>
          <xdr:cNvGrpSpPr/>
        </xdr:nvGrpSpPr>
        <xdr:grpSpPr>
          <a:xfrm>
            <a:off x="750045" y="2948124"/>
            <a:ext cx="1738310" cy="722771"/>
            <a:chOff x="615834" y="1149887"/>
            <a:chExt cx="2470266" cy="954548"/>
          </a:xfrm>
        </xdr:grpSpPr>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615834"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027314"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1444185"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1851660"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2261754"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2669227"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3084714" y="1149887"/>
              <a:ext cx="0" cy="95454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615834" y="1149887"/>
              <a:ext cx="2470266" cy="0"/>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615834" y="2104435"/>
              <a:ext cx="2470266"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615834" y="1340798"/>
              <a:ext cx="2470266"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615834" y="1531706"/>
              <a:ext cx="2470266"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615834" y="1722616"/>
              <a:ext cx="2470266"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15834" y="1905400"/>
              <a:ext cx="2470266"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68" name="グループ化 67">
            <a:extLst>
              <a:ext uri="{FF2B5EF4-FFF2-40B4-BE49-F238E27FC236}">
                <a16:creationId xmlns:a16="http://schemas.microsoft.com/office/drawing/2014/main" id="{00000000-0008-0000-0300-000044000000}"/>
              </a:ext>
            </a:extLst>
          </xdr:cNvPr>
          <xdr:cNvGrpSpPr/>
        </xdr:nvGrpSpPr>
        <xdr:grpSpPr>
          <a:xfrm>
            <a:off x="749994" y="3690323"/>
            <a:ext cx="1746318" cy="233265"/>
            <a:chOff x="1658112" y="1946117"/>
            <a:chExt cx="2496312" cy="309371"/>
          </a:xfrm>
        </xdr:grpSpPr>
        <xdr:sp macro="" textlink="">
          <xdr:nvSpPr>
            <xdr:cNvPr id="69" name="左中かっこ 68">
              <a:extLst>
                <a:ext uri="{FF2B5EF4-FFF2-40B4-BE49-F238E27FC236}">
                  <a16:creationId xmlns:a16="http://schemas.microsoft.com/office/drawing/2014/main" id="{00000000-0008-0000-0300-000045000000}"/>
                </a:ext>
              </a:extLst>
            </xdr:cNvPr>
            <xdr:cNvSpPr/>
          </xdr:nvSpPr>
          <xdr:spPr>
            <a:xfrm rot="16200000" flipV="1">
              <a:off x="2836521" y="767708"/>
              <a:ext cx="139494" cy="2496312"/>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0" name="テキスト ボックス 69">
              <a:extLst>
                <a:ext uri="{FF2B5EF4-FFF2-40B4-BE49-F238E27FC236}">
                  <a16:creationId xmlns:a16="http://schemas.microsoft.com/office/drawing/2014/main" id="{00000000-0008-0000-0300-000046000000}"/>
                </a:ext>
              </a:extLst>
            </xdr:cNvPr>
            <xdr:cNvSpPr txBox="1"/>
          </xdr:nvSpPr>
          <xdr:spPr>
            <a:xfrm>
              <a:off x="2819400" y="2111488"/>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nvGrpSpPr>
          <xdr:cNvPr id="71" name="グループ化 70">
            <a:extLst>
              <a:ext uri="{FF2B5EF4-FFF2-40B4-BE49-F238E27FC236}">
                <a16:creationId xmlns:a16="http://schemas.microsoft.com/office/drawing/2014/main" id="{00000000-0008-0000-0300-000047000000}"/>
              </a:ext>
            </a:extLst>
          </xdr:cNvPr>
          <xdr:cNvGrpSpPr/>
        </xdr:nvGrpSpPr>
        <xdr:grpSpPr>
          <a:xfrm>
            <a:off x="501772" y="2952200"/>
            <a:ext cx="248222" cy="717389"/>
            <a:chOff x="1301496" y="967554"/>
            <a:chExt cx="356616" cy="950232"/>
          </a:xfrm>
        </xdr:grpSpPr>
        <xdr:sp macro="" textlink="">
          <xdr:nvSpPr>
            <xdr:cNvPr id="72" name="左中かっこ 71">
              <a:extLst>
                <a:ext uri="{FF2B5EF4-FFF2-40B4-BE49-F238E27FC236}">
                  <a16:creationId xmlns:a16="http://schemas.microsoft.com/office/drawing/2014/main" id="{00000000-0008-0000-0300-000048000000}"/>
                </a:ext>
              </a:extLst>
            </xdr:cNvPr>
            <xdr:cNvSpPr/>
          </xdr:nvSpPr>
          <xdr:spPr>
            <a:xfrm>
              <a:off x="1490472" y="967554"/>
              <a:ext cx="167640" cy="950232"/>
            </a:xfrm>
            <a:prstGeom prst="leftBrace">
              <a:avLst>
                <a:gd name="adj1" fmla="val 5515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301496" y="1362456"/>
              <a:ext cx="144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clientData/>
  </xdr:twoCellAnchor>
  <xdr:twoCellAnchor>
    <xdr:from>
      <xdr:col>2</xdr:col>
      <xdr:colOff>117421</xdr:colOff>
      <xdr:row>31</xdr:row>
      <xdr:rowOff>58620</xdr:rowOff>
    </xdr:from>
    <xdr:to>
      <xdr:col>12</xdr:col>
      <xdr:colOff>191729</xdr:colOff>
      <xdr:row>37</xdr:row>
      <xdr:rowOff>35157</xdr:rowOff>
    </xdr:to>
    <xdr:grpSp>
      <xdr:nvGrpSpPr>
        <xdr:cNvPr id="450" name="グループ化 449">
          <a:extLst>
            <a:ext uri="{FF2B5EF4-FFF2-40B4-BE49-F238E27FC236}">
              <a16:creationId xmlns:a16="http://schemas.microsoft.com/office/drawing/2014/main" id="{00000000-0008-0000-0300-0000C2010000}"/>
            </a:ext>
          </a:extLst>
        </xdr:cNvPr>
        <xdr:cNvGrpSpPr/>
      </xdr:nvGrpSpPr>
      <xdr:grpSpPr>
        <a:xfrm>
          <a:off x="542383" y="5898178"/>
          <a:ext cx="2199115" cy="1119537"/>
          <a:chOff x="500879" y="4281575"/>
          <a:chExt cx="1991598" cy="1126911"/>
        </a:xfrm>
      </xdr:grpSpPr>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752923" y="4298340"/>
            <a:ext cx="1731508" cy="856978"/>
            <a:chOff x="1635427" y="2276753"/>
            <a:chExt cx="2453353" cy="1136448"/>
          </a:xfrm>
        </xdr:grpSpPr>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635427" y="3223237"/>
              <a:ext cx="0" cy="18903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2044305" y="3223237"/>
              <a:ext cx="0"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2453268" y="3223237"/>
              <a:ext cx="0"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2862146" y="3223237"/>
              <a:ext cx="0" cy="18903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271024" y="3223237"/>
              <a:ext cx="0"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a:off x="3681608" y="3223237"/>
              <a:ext cx="0"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635427" y="3412273"/>
              <a:ext cx="2453353"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2248829" y="3034060"/>
              <a:ext cx="1226817"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2044305" y="3222702"/>
              <a:ext cx="1635597"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1840132" y="3033132"/>
              <a:ext cx="204173" cy="0"/>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V="1">
              <a:off x="3679902" y="3032056"/>
              <a:ext cx="206147" cy="1076"/>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1842098" y="3034060"/>
              <a:ext cx="0" cy="188642"/>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H="1">
              <a:off x="2248829" y="3034060"/>
              <a:ext cx="2147" cy="189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2659854" y="3034060"/>
              <a:ext cx="0" cy="188643"/>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300-00001E000000}"/>
                </a:ext>
              </a:extLst>
            </xdr:cNvPr>
            <xdr:cNvCxnSpPr/>
          </xdr:nvCxnSpPr>
          <xdr:spPr>
            <a:xfrm>
              <a:off x="3066585" y="3034060"/>
              <a:ext cx="0" cy="189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300-00001F000000}"/>
                </a:ext>
              </a:extLst>
            </xdr:cNvPr>
            <xdr:cNvCxnSpPr/>
          </xdr:nvCxnSpPr>
          <xdr:spPr>
            <a:xfrm flipH="1">
              <a:off x="3475378" y="3034060"/>
              <a:ext cx="2232" cy="189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a:off x="3886049" y="3034060"/>
              <a:ext cx="0" cy="189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300-000021000000}"/>
                </a:ext>
              </a:extLst>
            </xdr:cNvPr>
            <xdr:cNvCxnSpPr/>
          </xdr:nvCxnSpPr>
          <xdr:spPr>
            <a:xfrm>
              <a:off x="2452744" y="2843561"/>
              <a:ext cx="8182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flipV="1">
              <a:off x="2042340" y="2843561"/>
              <a:ext cx="206489" cy="1"/>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300-000023000000}"/>
                </a:ext>
              </a:extLst>
            </xdr:cNvPr>
            <xdr:cNvCxnSpPr/>
          </xdr:nvCxnSpPr>
          <xdr:spPr>
            <a:xfrm flipV="1">
              <a:off x="3475378" y="2842486"/>
              <a:ext cx="206051" cy="1075"/>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2044305" y="2843561"/>
              <a:ext cx="0" cy="18957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flipH="1">
              <a:off x="2452744" y="2843561"/>
              <a:ext cx="524" cy="19049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2862146" y="2843561"/>
              <a:ext cx="0" cy="189572"/>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300-000027000000}"/>
                </a:ext>
              </a:extLst>
            </xdr:cNvPr>
            <xdr:cNvCxnSpPr/>
          </xdr:nvCxnSpPr>
          <xdr:spPr>
            <a:xfrm>
              <a:off x="3270500" y="2843561"/>
              <a:ext cx="0" cy="19049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flipH="1">
              <a:off x="3681608" y="2843561"/>
              <a:ext cx="0" cy="19049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4088256" y="3222702"/>
              <a:ext cx="0" cy="19049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2659233" y="2654524"/>
              <a:ext cx="407352" cy="1"/>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flipV="1">
              <a:off x="2248829" y="2653990"/>
              <a:ext cx="204439" cy="534"/>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flipV="1">
              <a:off x="3271024" y="2652912"/>
              <a:ext cx="205965" cy="1078"/>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flipH="1">
              <a:off x="2248829" y="2654524"/>
              <a:ext cx="3673" cy="18996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flipH="1">
              <a:off x="2659233" y="2654524"/>
              <a:ext cx="2148" cy="18957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3070258" y="2654524"/>
              <a:ext cx="0" cy="18996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000000-0008-0000-0300-000030000000}"/>
                </a:ext>
              </a:extLst>
            </xdr:cNvPr>
            <xdr:cNvCxnSpPr/>
          </xdr:nvCxnSpPr>
          <xdr:spPr>
            <a:xfrm>
              <a:off x="3476989" y="2654524"/>
              <a:ext cx="0" cy="18957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a:off x="2453268" y="2465348"/>
              <a:ext cx="0" cy="188642"/>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00000000-0008-0000-0300-000032000000}"/>
                </a:ext>
              </a:extLst>
            </xdr:cNvPr>
            <xdr:cNvCxnSpPr/>
          </xdr:nvCxnSpPr>
          <xdr:spPr>
            <a:xfrm flipH="1">
              <a:off x="2861622" y="2465348"/>
              <a:ext cx="524" cy="189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flipH="1">
              <a:off x="3271104" y="2465348"/>
              <a:ext cx="1825" cy="189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00000000-0008-0000-0300-000034000000}"/>
                </a:ext>
              </a:extLst>
            </xdr:cNvPr>
            <xdr:cNvCxnSpPr/>
          </xdr:nvCxnSpPr>
          <xdr:spPr>
            <a:xfrm flipV="1">
              <a:off x="2657707" y="2276753"/>
              <a:ext cx="410404" cy="2542"/>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flipH="1">
              <a:off x="2657707" y="2279295"/>
              <a:ext cx="3673" cy="18903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flipH="1">
              <a:off x="3068111" y="2279295"/>
              <a:ext cx="2148" cy="18957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flipV="1">
              <a:off x="1635693" y="3222702"/>
              <a:ext cx="204258" cy="2006"/>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a:extLst>
                <a:ext uri="{FF2B5EF4-FFF2-40B4-BE49-F238E27FC236}">
                  <a16:creationId xmlns:a16="http://schemas.microsoft.com/office/drawing/2014/main" id="{00000000-0008-0000-0300-000038000000}"/>
                </a:ext>
              </a:extLst>
            </xdr:cNvPr>
            <xdr:cNvCxnSpPr/>
          </xdr:nvCxnSpPr>
          <xdr:spPr>
            <a:xfrm flipV="1">
              <a:off x="3884256" y="3221628"/>
              <a:ext cx="204524" cy="1074"/>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flipV="1">
              <a:off x="2453268" y="2464420"/>
              <a:ext cx="204439" cy="534"/>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flipV="1">
              <a:off x="3069180" y="2464420"/>
              <a:ext cx="204439" cy="534"/>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a:off x="1839951" y="3222702"/>
              <a:ext cx="204439"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2044390" y="3033132"/>
              <a:ext cx="20499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2249574" y="2843561"/>
              <a:ext cx="204439"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0000000-0008-0000-0300-00003E000000}"/>
                </a:ext>
              </a:extLst>
            </xdr:cNvPr>
            <xdr:cNvCxnSpPr/>
          </xdr:nvCxnSpPr>
          <xdr:spPr>
            <a:xfrm>
              <a:off x="2454013" y="2653990"/>
              <a:ext cx="203694"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300-00003F000000}"/>
                </a:ext>
              </a:extLst>
            </xdr:cNvPr>
            <xdr:cNvCxnSpPr/>
          </xdr:nvCxnSpPr>
          <xdr:spPr>
            <a:xfrm>
              <a:off x="3679902" y="3222702"/>
              <a:ext cx="204439"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300-000040000000}"/>
                </a:ext>
              </a:extLst>
            </xdr:cNvPr>
            <xdr:cNvCxnSpPr/>
          </xdr:nvCxnSpPr>
          <xdr:spPr>
            <a:xfrm>
              <a:off x="3475463" y="3033132"/>
              <a:ext cx="204439"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3271024" y="2843561"/>
              <a:ext cx="204439"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0000000-0008-0000-0300-000042000000}"/>
                </a:ext>
              </a:extLst>
            </xdr:cNvPr>
            <xdr:cNvCxnSpPr/>
          </xdr:nvCxnSpPr>
          <xdr:spPr>
            <a:xfrm>
              <a:off x="3066585" y="2653990"/>
              <a:ext cx="204439"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00000000-0008-0000-0300-000043000000}"/>
                </a:ext>
              </a:extLst>
            </xdr:cNvPr>
            <xdr:cNvCxnSpPr/>
          </xdr:nvCxnSpPr>
          <xdr:spPr>
            <a:xfrm flipV="1">
              <a:off x="2657707" y="2464420"/>
              <a:ext cx="408878" cy="1"/>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74" name="グループ化 73">
            <a:extLst>
              <a:ext uri="{FF2B5EF4-FFF2-40B4-BE49-F238E27FC236}">
                <a16:creationId xmlns:a16="http://schemas.microsoft.com/office/drawing/2014/main" id="{00000000-0008-0000-0300-00004A000000}"/>
              </a:ext>
            </a:extLst>
          </xdr:cNvPr>
          <xdr:cNvGrpSpPr/>
        </xdr:nvGrpSpPr>
        <xdr:grpSpPr>
          <a:xfrm>
            <a:off x="500879" y="4281575"/>
            <a:ext cx="255955" cy="873743"/>
            <a:chOff x="1293474" y="2678020"/>
            <a:chExt cx="367770" cy="1162461"/>
          </a:xfrm>
        </xdr:grpSpPr>
        <xdr:sp macro="" textlink="">
          <xdr:nvSpPr>
            <xdr:cNvPr id="75" name="左中かっこ 74">
              <a:extLst>
                <a:ext uri="{FF2B5EF4-FFF2-40B4-BE49-F238E27FC236}">
                  <a16:creationId xmlns:a16="http://schemas.microsoft.com/office/drawing/2014/main" id="{00000000-0008-0000-0300-00004B000000}"/>
                </a:ext>
              </a:extLst>
            </xdr:cNvPr>
            <xdr:cNvSpPr/>
          </xdr:nvSpPr>
          <xdr:spPr>
            <a:xfrm>
              <a:off x="1453302" y="2678020"/>
              <a:ext cx="207942" cy="1162461"/>
            </a:xfrm>
            <a:prstGeom prst="leftBrace">
              <a:avLst>
                <a:gd name="adj1" fmla="val 33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1293474" y="3174894"/>
              <a:ext cx="144000" cy="14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nvGrpSpPr>
          <xdr:cNvPr id="77" name="グループ化 76">
            <a:extLst>
              <a:ext uri="{FF2B5EF4-FFF2-40B4-BE49-F238E27FC236}">
                <a16:creationId xmlns:a16="http://schemas.microsoft.com/office/drawing/2014/main" id="{00000000-0008-0000-0300-00004D000000}"/>
              </a:ext>
            </a:extLst>
          </xdr:cNvPr>
          <xdr:cNvGrpSpPr/>
        </xdr:nvGrpSpPr>
        <xdr:grpSpPr>
          <a:xfrm>
            <a:off x="752923" y="5165057"/>
            <a:ext cx="1739554" cy="243429"/>
            <a:chOff x="1658112" y="3843380"/>
            <a:chExt cx="2496312" cy="329238"/>
          </a:xfrm>
        </xdr:grpSpPr>
        <xdr:sp macro="" textlink="">
          <xdr:nvSpPr>
            <xdr:cNvPr id="78" name="左中かっこ 77">
              <a:extLst>
                <a:ext uri="{FF2B5EF4-FFF2-40B4-BE49-F238E27FC236}">
                  <a16:creationId xmlns:a16="http://schemas.microsoft.com/office/drawing/2014/main" id="{00000000-0008-0000-0300-00004E000000}"/>
                </a:ext>
              </a:extLst>
            </xdr:cNvPr>
            <xdr:cNvSpPr/>
          </xdr:nvSpPr>
          <xdr:spPr>
            <a:xfrm rot="16200000" flipV="1">
              <a:off x="2837224" y="2664268"/>
              <a:ext cx="138087" cy="2496312"/>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2819400" y="4027212"/>
              <a:ext cx="144000" cy="145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clientData/>
  </xdr:twoCellAnchor>
  <xdr:twoCellAnchor>
    <xdr:from>
      <xdr:col>18</xdr:col>
      <xdr:colOff>55840</xdr:colOff>
      <xdr:row>24</xdr:row>
      <xdr:rowOff>58620</xdr:rowOff>
    </xdr:from>
    <xdr:to>
      <xdr:col>27</xdr:col>
      <xdr:colOff>190500</xdr:colOff>
      <xdr:row>28</xdr:row>
      <xdr:rowOff>114311</xdr:rowOff>
    </xdr:to>
    <xdr:grpSp>
      <xdr:nvGrpSpPr>
        <xdr:cNvPr id="448" name="グループ化 447">
          <a:extLst>
            <a:ext uri="{FF2B5EF4-FFF2-40B4-BE49-F238E27FC236}">
              <a16:creationId xmlns:a16="http://schemas.microsoft.com/office/drawing/2014/main" id="{00000000-0008-0000-0300-0000C0010000}"/>
            </a:ext>
          </a:extLst>
        </xdr:cNvPr>
        <xdr:cNvGrpSpPr/>
      </xdr:nvGrpSpPr>
      <xdr:grpSpPr>
        <a:xfrm>
          <a:off x="3880494" y="4564678"/>
          <a:ext cx="2105602" cy="817691"/>
          <a:chOff x="3484840" y="2926511"/>
          <a:chExt cx="1873405" cy="817691"/>
        </a:xfrm>
      </xdr:grpSpPr>
      <xdr:grpSp>
        <xdr:nvGrpSpPr>
          <xdr:cNvPr id="184" name="グループ化 183">
            <a:extLst>
              <a:ext uri="{FF2B5EF4-FFF2-40B4-BE49-F238E27FC236}">
                <a16:creationId xmlns:a16="http://schemas.microsoft.com/office/drawing/2014/main" id="{00000000-0008-0000-0300-0000B8000000}"/>
              </a:ext>
            </a:extLst>
          </xdr:cNvPr>
          <xdr:cNvGrpSpPr/>
        </xdr:nvGrpSpPr>
        <xdr:grpSpPr>
          <a:xfrm>
            <a:off x="3760177" y="2927499"/>
            <a:ext cx="1598068" cy="573217"/>
            <a:chOff x="615255" y="7379570"/>
            <a:chExt cx="2254642" cy="757002"/>
          </a:xfrm>
        </xdr:grpSpPr>
        <xdr:cxnSp macro="">
          <xdr:nvCxnSpPr>
            <xdr:cNvPr id="80" name="直線コネクタ 79">
              <a:extLst>
                <a:ext uri="{FF2B5EF4-FFF2-40B4-BE49-F238E27FC236}">
                  <a16:creationId xmlns:a16="http://schemas.microsoft.com/office/drawing/2014/main" id="{00000000-0008-0000-0300-000050000000}"/>
                </a:ext>
              </a:extLst>
            </xdr:cNvPr>
            <xdr:cNvCxnSpPr/>
          </xdr:nvCxnSpPr>
          <xdr:spPr>
            <a:xfrm>
              <a:off x="615255" y="7947134"/>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300-000051000000}"/>
                </a:ext>
              </a:extLst>
            </xdr:cNvPr>
            <xdr:cNvCxnSpPr/>
          </xdr:nvCxnSpPr>
          <xdr:spPr>
            <a:xfrm>
              <a:off x="617797" y="8135013"/>
              <a:ext cx="1637480" cy="1559"/>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300-000052000000}"/>
                </a:ext>
              </a:extLst>
            </xdr:cNvPr>
            <xdr:cNvCxnSpPr/>
          </xdr:nvCxnSpPr>
          <xdr:spPr>
            <a:xfrm>
              <a:off x="1027323" y="7946883"/>
              <a:ext cx="1227146"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a:extLst>
                <a:ext uri="{FF2B5EF4-FFF2-40B4-BE49-F238E27FC236}">
                  <a16:creationId xmlns:a16="http://schemas.microsoft.com/office/drawing/2014/main" id="{00000000-0008-0000-0300-000053000000}"/>
                </a:ext>
              </a:extLst>
            </xdr:cNvPr>
            <xdr:cNvCxnSpPr/>
          </xdr:nvCxnSpPr>
          <xdr:spPr>
            <a:xfrm flipV="1">
              <a:off x="1231853" y="7380386"/>
              <a:ext cx="1637480" cy="0"/>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00000000-0008-0000-0300-000054000000}"/>
                </a:ext>
              </a:extLst>
            </xdr:cNvPr>
            <xdr:cNvCxnSpPr/>
          </xdr:nvCxnSpPr>
          <xdr:spPr>
            <a:xfrm flipV="1">
              <a:off x="618135" y="7945826"/>
              <a:ext cx="204348" cy="1309"/>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a:extLst>
                <a:ext uri="{FF2B5EF4-FFF2-40B4-BE49-F238E27FC236}">
                  <a16:creationId xmlns:a16="http://schemas.microsoft.com/office/drawing/2014/main" id="{00000000-0008-0000-0300-000055000000}"/>
                </a:ext>
              </a:extLst>
            </xdr:cNvPr>
            <xdr:cNvCxnSpPr/>
          </xdr:nvCxnSpPr>
          <xdr:spPr>
            <a:xfrm flipV="1">
              <a:off x="2257022" y="7946233"/>
              <a:ext cx="203155"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00000000-0008-0000-0300-000056000000}"/>
                </a:ext>
              </a:extLst>
            </xdr:cNvPr>
            <xdr:cNvCxnSpPr/>
          </xdr:nvCxnSpPr>
          <xdr:spPr>
            <a:xfrm>
              <a:off x="822854" y="7947134"/>
              <a:ext cx="204897"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00000000-0008-0000-0300-000057000000}"/>
                </a:ext>
              </a:extLst>
            </xdr:cNvPr>
            <xdr:cNvCxnSpPr/>
          </xdr:nvCxnSpPr>
          <xdr:spPr>
            <a:xfrm>
              <a:off x="1027169" y="7947134"/>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00000000-0008-0000-0300-000058000000}"/>
                </a:ext>
              </a:extLst>
            </xdr:cNvPr>
            <xdr:cNvCxnSpPr/>
          </xdr:nvCxnSpPr>
          <xdr:spPr>
            <a:xfrm>
              <a:off x="1436538" y="7947134"/>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a:extLst>
                <a:ext uri="{FF2B5EF4-FFF2-40B4-BE49-F238E27FC236}">
                  <a16:creationId xmlns:a16="http://schemas.microsoft.com/office/drawing/2014/main" id="{00000000-0008-0000-0300-000059000000}"/>
                </a:ext>
              </a:extLst>
            </xdr:cNvPr>
            <xdr:cNvCxnSpPr/>
          </xdr:nvCxnSpPr>
          <xdr:spPr>
            <a:xfrm>
              <a:off x="1845909" y="7954748"/>
              <a:ext cx="0" cy="18025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0000000-0008-0000-0300-00005A000000}"/>
                </a:ext>
              </a:extLst>
            </xdr:cNvPr>
            <xdr:cNvCxnSpPr/>
          </xdr:nvCxnSpPr>
          <xdr:spPr>
            <a:xfrm>
              <a:off x="2255278" y="7947134"/>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300-00005B000000}"/>
                </a:ext>
              </a:extLst>
            </xdr:cNvPr>
            <xdr:cNvCxnSpPr/>
          </xdr:nvCxnSpPr>
          <xdr:spPr>
            <a:xfrm>
              <a:off x="822483" y="7757945"/>
              <a:ext cx="0" cy="18788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300-00005C000000}"/>
                </a:ext>
              </a:extLst>
            </xdr:cNvPr>
            <xdr:cNvCxnSpPr/>
          </xdr:nvCxnSpPr>
          <xdr:spPr>
            <a:xfrm>
              <a:off x="1233050" y="7757694"/>
              <a:ext cx="1226371"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00000000-0008-0000-0300-00005D000000}"/>
                </a:ext>
              </a:extLst>
            </xdr:cNvPr>
            <xdr:cNvCxnSpPr/>
          </xdr:nvCxnSpPr>
          <xdr:spPr>
            <a:xfrm flipV="1">
              <a:off x="823863" y="7755934"/>
              <a:ext cx="204348" cy="2012"/>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00000000-0008-0000-0300-00005E000000}"/>
                </a:ext>
              </a:extLst>
            </xdr:cNvPr>
            <xdr:cNvCxnSpPr/>
          </xdr:nvCxnSpPr>
          <xdr:spPr>
            <a:xfrm flipV="1">
              <a:off x="2462751" y="7757045"/>
              <a:ext cx="203151"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00000000-0008-0000-0300-00005F000000}"/>
                </a:ext>
              </a:extLst>
            </xdr:cNvPr>
            <xdr:cNvCxnSpPr/>
          </xdr:nvCxnSpPr>
          <xdr:spPr>
            <a:xfrm>
              <a:off x="1028582" y="7757945"/>
              <a:ext cx="20489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00000000-0008-0000-0300-000060000000}"/>
                </a:ext>
              </a:extLst>
            </xdr:cNvPr>
            <xdr:cNvCxnSpPr/>
          </xdr:nvCxnSpPr>
          <xdr:spPr>
            <a:xfrm>
              <a:off x="1232895" y="7757945"/>
              <a:ext cx="0" cy="18788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00000000-0008-0000-0300-000061000000}"/>
                </a:ext>
              </a:extLst>
            </xdr:cNvPr>
            <xdr:cNvCxnSpPr/>
          </xdr:nvCxnSpPr>
          <xdr:spPr>
            <a:xfrm>
              <a:off x="1642267" y="7757945"/>
              <a:ext cx="0" cy="18788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300-000062000000}"/>
                </a:ext>
              </a:extLst>
            </xdr:cNvPr>
            <xdr:cNvCxnSpPr/>
          </xdr:nvCxnSpPr>
          <xdr:spPr>
            <a:xfrm>
              <a:off x="2051635" y="7757945"/>
              <a:ext cx="0" cy="18788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00000000-0008-0000-0300-000063000000}"/>
                </a:ext>
              </a:extLst>
            </xdr:cNvPr>
            <xdr:cNvCxnSpPr/>
          </xdr:nvCxnSpPr>
          <xdr:spPr>
            <a:xfrm>
              <a:off x="2461007" y="7757945"/>
              <a:ext cx="0" cy="18788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300-000064000000}"/>
                </a:ext>
              </a:extLst>
            </xdr:cNvPr>
            <xdr:cNvCxnSpPr/>
          </xdr:nvCxnSpPr>
          <xdr:spPr>
            <a:xfrm>
              <a:off x="1023743" y="7568757"/>
              <a:ext cx="0" cy="187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300-000065000000}"/>
                </a:ext>
              </a:extLst>
            </xdr:cNvPr>
            <xdr:cNvCxnSpPr/>
          </xdr:nvCxnSpPr>
          <xdr:spPr>
            <a:xfrm>
              <a:off x="1437257" y="7568507"/>
              <a:ext cx="122711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00000000-0008-0000-0300-000066000000}"/>
                </a:ext>
              </a:extLst>
            </xdr:cNvPr>
            <xdr:cNvCxnSpPr/>
          </xdr:nvCxnSpPr>
          <xdr:spPr>
            <a:xfrm flipV="1">
              <a:off x="1027295" y="7567449"/>
              <a:ext cx="205123" cy="1309"/>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00000000-0008-0000-0300-000067000000}"/>
                </a:ext>
              </a:extLst>
            </xdr:cNvPr>
            <xdr:cNvCxnSpPr/>
          </xdr:nvCxnSpPr>
          <xdr:spPr>
            <a:xfrm flipV="1">
              <a:off x="2666180" y="7567858"/>
              <a:ext cx="203153"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300-000068000000}"/>
                </a:ext>
              </a:extLst>
            </xdr:cNvPr>
            <xdr:cNvCxnSpPr/>
          </xdr:nvCxnSpPr>
          <xdr:spPr>
            <a:xfrm>
              <a:off x="1232012" y="7568757"/>
              <a:ext cx="204896"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300-000069000000}"/>
                </a:ext>
              </a:extLst>
            </xdr:cNvPr>
            <xdr:cNvCxnSpPr/>
          </xdr:nvCxnSpPr>
          <xdr:spPr>
            <a:xfrm>
              <a:off x="1437102" y="7568757"/>
              <a:ext cx="0" cy="187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300-00006A000000}"/>
                </a:ext>
              </a:extLst>
            </xdr:cNvPr>
            <xdr:cNvCxnSpPr/>
          </xdr:nvCxnSpPr>
          <xdr:spPr>
            <a:xfrm>
              <a:off x="1846473" y="7568757"/>
              <a:ext cx="0" cy="187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300-00006B000000}"/>
                </a:ext>
              </a:extLst>
            </xdr:cNvPr>
            <xdr:cNvCxnSpPr/>
          </xdr:nvCxnSpPr>
          <xdr:spPr>
            <a:xfrm>
              <a:off x="2255842" y="7568757"/>
              <a:ext cx="0" cy="187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300-00006C000000}"/>
                </a:ext>
              </a:extLst>
            </xdr:cNvPr>
            <xdr:cNvCxnSpPr/>
          </xdr:nvCxnSpPr>
          <xdr:spPr>
            <a:xfrm>
              <a:off x="2665213" y="7568757"/>
              <a:ext cx="0" cy="18717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00000000-0008-0000-0300-00006D000000}"/>
                </a:ext>
              </a:extLst>
            </xdr:cNvPr>
            <xdr:cNvCxnSpPr/>
          </xdr:nvCxnSpPr>
          <xdr:spPr>
            <a:xfrm>
              <a:off x="1228429" y="7379570"/>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 109">
              <a:extLst>
                <a:ext uri="{FF2B5EF4-FFF2-40B4-BE49-F238E27FC236}">
                  <a16:creationId xmlns:a16="http://schemas.microsoft.com/office/drawing/2014/main" id="{00000000-0008-0000-0300-00006E000000}"/>
                </a:ext>
              </a:extLst>
            </xdr:cNvPr>
            <xdr:cNvCxnSpPr/>
          </xdr:nvCxnSpPr>
          <xdr:spPr>
            <a:xfrm>
              <a:off x="1641788" y="7379570"/>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00000000-0008-0000-0300-00006F000000}"/>
                </a:ext>
              </a:extLst>
            </xdr:cNvPr>
            <xdr:cNvCxnSpPr/>
          </xdr:nvCxnSpPr>
          <xdr:spPr>
            <a:xfrm>
              <a:off x="2051157" y="7379570"/>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00000000-0008-0000-0300-000070000000}"/>
                </a:ext>
              </a:extLst>
            </xdr:cNvPr>
            <xdr:cNvCxnSpPr/>
          </xdr:nvCxnSpPr>
          <xdr:spPr>
            <a:xfrm>
              <a:off x="2460529" y="7379570"/>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00000000-0008-0000-0300-000071000000}"/>
                </a:ext>
              </a:extLst>
            </xdr:cNvPr>
            <xdr:cNvCxnSpPr/>
          </xdr:nvCxnSpPr>
          <xdr:spPr>
            <a:xfrm>
              <a:off x="2869897" y="7379570"/>
              <a:ext cx="0" cy="18787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14" name="グループ化 113">
            <a:extLst>
              <a:ext uri="{FF2B5EF4-FFF2-40B4-BE49-F238E27FC236}">
                <a16:creationId xmlns:a16="http://schemas.microsoft.com/office/drawing/2014/main" id="{00000000-0008-0000-0300-000072000000}"/>
              </a:ext>
            </a:extLst>
          </xdr:cNvPr>
          <xdr:cNvGrpSpPr/>
        </xdr:nvGrpSpPr>
        <xdr:grpSpPr>
          <a:xfrm>
            <a:off x="3759895" y="3499534"/>
            <a:ext cx="1162007" cy="244668"/>
            <a:chOff x="1658112" y="5373833"/>
            <a:chExt cx="1658112" cy="328975"/>
          </a:xfrm>
        </xdr:grpSpPr>
        <xdr:sp macro="" textlink="">
          <xdr:nvSpPr>
            <xdr:cNvPr id="115" name="左中かっこ 114">
              <a:extLst>
                <a:ext uri="{FF2B5EF4-FFF2-40B4-BE49-F238E27FC236}">
                  <a16:creationId xmlns:a16="http://schemas.microsoft.com/office/drawing/2014/main" id="{00000000-0008-0000-0300-000073000000}"/>
                </a:ext>
              </a:extLst>
            </xdr:cNvPr>
            <xdr:cNvSpPr/>
          </xdr:nvSpPr>
          <xdr:spPr>
            <a:xfrm rot="16200000" flipV="1">
              <a:off x="2418124" y="4613821"/>
              <a:ext cx="138087" cy="1658112"/>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6" name="テキスト ボックス 115">
              <a:extLst>
                <a:ext uri="{FF2B5EF4-FFF2-40B4-BE49-F238E27FC236}">
                  <a16:creationId xmlns:a16="http://schemas.microsoft.com/office/drawing/2014/main" id="{00000000-0008-0000-0300-000074000000}"/>
                </a:ext>
              </a:extLst>
            </xdr:cNvPr>
            <xdr:cNvSpPr txBox="1"/>
          </xdr:nvSpPr>
          <xdr:spPr>
            <a:xfrm>
              <a:off x="2401824" y="5557402"/>
              <a:ext cx="144000" cy="145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nvGrpSpPr>
          <xdr:cNvPr id="117" name="グループ化 116">
            <a:extLst>
              <a:ext uri="{FF2B5EF4-FFF2-40B4-BE49-F238E27FC236}">
                <a16:creationId xmlns:a16="http://schemas.microsoft.com/office/drawing/2014/main" id="{00000000-0008-0000-0300-000075000000}"/>
              </a:ext>
            </a:extLst>
          </xdr:cNvPr>
          <xdr:cNvGrpSpPr/>
        </xdr:nvGrpSpPr>
        <xdr:grpSpPr>
          <a:xfrm>
            <a:off x="3484840" y="2926511"/>
            <a:ext cx="277268" cy="573023"/>
            <a:chOff x="1264920" y="4608576"/>
            <a:chExt cx="396324" cy="768096"/>
          </a:xfrm>
        </xdr:grpSpPr>
        <xdr:sp macro="" textlink="">
          <xdr:nvSpPr>
            <xdr:cNvPr id="118" name="左中かっこ 117">
              <a:extLst>
                <a:ext uri="{FF2B5EF4-FFF2-40B4-BE49-F238E27FC236}">
                  <a16:creationId xmlns:a16="http://schemas.microsoft.com/office/drawing/2014/main" id="{00000000-0008-0000-0300-000076000000}"/>
                </a:ext>
              </a:extLst>
            </xdr:cNvPr>
            <xdr:cNvSpPr/>
          </xdr:nvSpPr>
          <xdr:spPr>
            <a:xfrm>
              <a:off x="1453302" y="4608576"/>
              <a:ext cx="207942" cy="768096"/>
            </a:xfrm>
            <a:prstGeom prst="leftBrace">
              <a:avLst>
                <a:gd name="adj1" fmla="val 33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1264920" y="4919472"/>
              <a:ext cx="144000" cy="14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clientData/>
  </xdr:twoCellAnchor>
  <xdr:twoCellAnchor>
    <xdr:from>
      <xdr:col>18</xdr:col>
      <xdr:colOff>0</xdr:colOff>
      <xdr:row>31</xdr:row>
      <xdr:rowOff>82233</xdr:rowOff>
    </xdr:from>
    <xdr:to>
      <xdr:col>28</xdr:col>
      <xdr:colOff>73079</xdr:colOff>
      <xdr:row>37</xdr:row>
      <xdr:rowOff>58620</xdr:rowOff>
    </xdr:to>
    <xdr:grpSp>
      <xdr:nvGrpSpPr>
        <xdr:cNvPr id="451" name="グループ化 450">
          <a:extLst>
            <a:ext uri="{FF2B5EF4-FFF2-40B4-BE49-F238E27FC236}">
              <a16:creationId xmlns:a16="http://schemas.microsoft.com/office/drawing/2014/main" id="{00000000-0008-0000-0300-0000C3010000}"/>
            </a:ext>
          </a:extLst>
        </xdr:cNvPr>
        <xdr:cNvGrpSpPr/>
      </xdr:nvGrpSpPr>
      <xdr:grpSpPr>
        <a:xfrm>
          <a:off x="3824654" y="5921791"/>
          <a:ext cx="2256502" cy="1119387"/>
          <a:chOff x="3429000" y="4282758"/>
          <a:chExt cx="2001892" cy="1119387"/>
        </a:xfrm>
      </xdr:grpSpPr>
      <xdr:grpSp>
        <xdr:nvGrpSpPr>
          <xdr:cNvPr id="181" name="グループ化 180">
            <a:extLst>
              <a:ext uri="{FF2B5EF4-FFF2-40B4-BE49-F238E27FC236}">
                <a16:creationId xmlns:a16="http://schemas.microsoft.com/office/drawing/2014/main" id="{00000000-0008-0000-0300-0000B5000000}"/>
              </a:ext>
            </a:extLst>
          </xdr:cNvPr>
          <xdr:cNvGrpSpPr/>
        </xdr:nvGrpSpPr>
        <xdr:grpSpPr>
          <a:xfrm>
            <a:off x="3682459" y="4293209"/>
            <a:ext cx="1742047" cy="858259"/>
            <a:chOff x="613063" y="5526404"/>
            <a:chExt cx="2452340" cy="1142024"/>
          </a:xfrm>
        </xdr:grpSpPr>
        <xdr:cxnSp macro="">
          <xdr:nvCxnSpPr>
            <xdr:cNvPr id="121" name="直線コネクタ 120">
              <a:extLst>
                <a:ext uri="{FF2B5EF4-FFF2-40B4-BE49-F238E27FC236}">
                  <a16:creationId xmlns:a16="http://schemas.microsoft.com/office/drawing/2014/main" id="{00000000-0008-0000-0300-000079000000}"/>
                </a:ext>
              </a:extLst>
            </xdr:cNvPr>
            <xdr:cNvCxnSpPr/>
          </xdr:nvCxnSpPr>
          <xdr:spPr>
            <a:xfrm flipV="1">
              <a:off x="613063" y="5527337"/>
              <a:ext cx="0"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00000000-0008-0000-0300-00007A000000}"/>
                </a:ext>
              </a:extLst>
            </xdr:cNvPr>
            <xdr:cNvCxnSpPr/>
          </xdr:nvCxnSpPr>
          <xdr:spPr>
            <a:xfrm flipV="1">
              <a:off x="1021772" y="5526404"/>
              <a:ext cx="0" cy="19089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300-00007B000000}"/>
                </a:ext>
              </a:extLst>
            </xdr:cNvPr>
            <xdr:cNvCxnSpPr/>
          </xdr:nvCxnSpPr>
          <xdr:spPr>
            <a:xfrm flipV="1">
              <a:off x="1430566" y="5526404"/>
              <a:ext cx="0" cy="19089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00000000-0008-0000-0300-00007C000000}"/>
                </a:ext>
              </a:extLst>
            </xdr:cNvPr>
            <xdr:cNvCxnSpPr/>
          </xdr:nvCxnSpPr>
          <xdr:spPr>
            <a:xfrm flipV="1">
              <a:off x="1839275" y="5527337"/>
              <a:ext cx="0"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00000000-0008-0000-0300-00007D000000}"/>
                </a:ext>
              </a:extLst>
            </xdr:cNvPr>
            <xdr:cNvCxnSpPr/>
          </xdr:nvCxnSpPr>
          <xdr:spPr>
            <a:xfrm flipV="1">
              <a:off x="2247985" y="5526404"/>
              <a:ext cx="0" cy="19089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00000000-0008-0000-0300-00007E000000}"/>
                </a:ext>
              </a:extLst>
            </xdr:cNvPr>
            <xdr:cNvCxnSpPr/>
          </xdr:nvCxnSpPr>
          <xdr:spPr>
            <a:xfrm flipH="1" flipV="1">
              <a:off x="2658399" y="5526404"/>
              <a:ext cx="0" cy="190896"/>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00000000-0008-0000-0300-00007F000000}"/>
                </a:ext>
              </a:extLst>
            </xdr:cNvPr>
            <xdr:cNvCxnSpPr/>
          </xdr:nvCxnSpPr>
          <xdr:spPr>
            <a:xfrm>
              <a:off x="1634751" y="6667500"/>
              <a:ext cx="408794"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flipV="1">
              <a:off x="1226212" y="5907405"/>
              <a:ext cx="122631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a:extLst>
                <a:ext uri="{FF2B5EF4-FFF2-40B4-BE49-F238E27FC236}">
                  <a16:creationId xmlns:a16="http://schemas.microsoft.com/office/drawing/2014/main" id="{00000000-0008-0000-0300-000081000000}"/>
                </a:ext>
              </a:extLst>
            </xdr:cNvPr>
            <xdr:cNvCxnSpPr/>
          </xdr:nvCxnSpPr>
          <xdr:spPr>
            <a:xfrm flipV="1">
              <a:off x="1021772" y="5717838"/>
              <a:ext cx="1634922"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00000000-0008-0000-0300-000082000000}"/>
                </a:ext>
              </a:extLst>
            </xdr:cNvPr>
            <xdr:cNvCxnSpPr/>
          </xdr:nvCxnSpPr>
          <xdr:spPr>
            <a:xfrm flipV="1">
              <a:off x="817683" y="5908338"/>
              <a:ext cx="204089" cy="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31" name="直線コネクタ 130">
              <a:extLst>
                <a:ext uri="{FF2B5EF4-FFF2-40B4-BE49-F238E27FC236}">
                  <a16:creationId xmlns:a16="http://schemas.microsoft.com/office/drawing/2014/main" id="{00000000-0008-0000-0300-000083000000}"/>
                </a:ext>
              </a:extLst>
            </xdr:cNvPr>
            <xdr:cNvCxnSpPr/>
          </xdr:nvCxnSpPr>
          <xdr:spPr>
            <a:xfrm>
              <a:off x="2656694" y="5908338"/>
              <a:ext cx="206062" cy="1081"/>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00000000-0008-0000-0300-000084000000}"/>
                </a:ext>
              </a:extLst>
            </xdr:cNvPr>
            <xdr:cNvCxnSpPr/>
          </xdr:nvCxnSpPr>
          <xdr:spPr>
            <a:xfrm flipV="1">
              <a:off x="819649" y="5717838"/>
              <a:ext cx="0" cy="18956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00000000-0008-0000-0300-000085000000}"/>
                </a:ext>
              </a:extLst>
            </xdr:cNvPr>
            <xdr:cNvCxnSpPr/>
          </xdr:nvCxnSpPr>
          <xdr:spPr>
            <a:xfrm flipH="1" flipV="1">
              <a:off x="1226212" y="5717300"/>
              <a:ext cx="2146" cy="19010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a:extLst>
                <a:ext uri="{FF2B5EF4-FFF2-40B4-BE49-F238E27FC236}">
                  <a16:creationId xmlns:a16="http://schemas.microsoft.com/office/drawing/2014/main" id="{00000000-0008-0000-0300-000086000000}"/>
                </a:ext>
              </a:extLst>
            </xdr:cNvPr>
            <xdr:cNvCxnSpPr/>
          </xdr:nvCxnSpPr>
          <xdr:spPr>
            <a:xfrm flipV="1">
              <a:off x="1637067" y="5717837"/>
              <a:ext cx="0" cy="189569"/>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00000000-0008-0000-0300-000087000000}"/>
                </a:ext>
              </a:extLst>
            </xdr:cNvPr>
            <xdr:cNvCxnSpPr/>
          </xdr:nvCxnSpPr>
          <xdr:spPr>
            <a:xfrm flipV="1">
              <a:off x="2043630" y="5717300"/>
              <a:ext cx="0" cy="19010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00000000-0008-0000-0300-000088000000}"/>
                </a:ext>
              </a:extLst>
            </xdr:cNvPr>
            <xdr:cNvCxnSpPr/>
          </xdr:nvCxnSpPr>
          <xdr:spPr>
            <a:xfrm flipH="1" flipV="1">
              <a:off x="2452254" y="5717300"/>
              <a:ext cx="2231" cy="19010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300-000089000000}"/>
                </a:ext>
              </a:extLst>
            </xdr:cNvPr>
            <xdr:cNvCxnSpPr/>
          </xdr:nvCxnSpPr>
          <xdr:spPr>
            <a:xfrm flipV="1">
              <a:off x="2862756" y="5717300"/>
              <a:ext cx="0" cy="19010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300-00008A000000}"/>
                </a:ext>
              </a:extLst>
            </xdr:cNvPr>
            <xdr:cNvCxnSpPr/>
          </xdr:nvCxnSpPr>
          <xdr:spPr>
            <a:xfrm flipV="1">
              <a:off x="1430043" y="6098839"/>
              <a:ext cx="817942"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00000000-0008-0000-0300-00008B000000}"/>
                </a:ext>
              </a:extLst>
            </xdr:cNvPr>
            <xdr:cNvCxnSpPr/>
          </xdr:nvCxnSpPr>
          <xdr:spPr>
            <a:xfrm>
              <a:off x="1019808" y="6098838"/>
              <a:ext cx="206404" cy="1"/>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a:extLst>
                <a:ext uri="{FF2B5EF4-FFF2-40B4-BE49-F238E27FC236}">
                  <a16:creationId xmlns:a16="http://schemas.microsoft.com/office/drawing/2014/main" id="{00000000-0008-0000-0300-00008C000000}"/>
                </a:ext>
              </a:extLst>
            </xdr:cNvPr>
            <xdr:cNvCxnSpPr/>
          </xdr:nvCxnSpPr>
          <xdr:spPr>
            <a:xfrm>
              <a:off x="2452254" y="6098839"/>
              <a:ext cx="205966" cy="1080"/>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41" name="直線コネクタ 140">
              <a:extLst>
                <a:ext uri="{FF2B5EF4-FFF2-40B4-BE49-F238E27FC236}">
                  <a16:creationId xmlns:a16="http://schemas.microsoft.com/office/drawing/2014/main" id="{00000000-0008-0000-0300-00008D000000}"/>
                </a:ext>
              </a:extLst>
            </xdr:cNvPr>
            <xdr:cNvCxnSpPr/>
          </xdr:nvCxnSpPr>
          <xdr:spPr>
            <a:xfrm flipV="1">
              <a:off x="1021772" y="5908338"/>
              <a:ext cx="0" cy="190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300-00008E000000}"/>
                </a:ext>
              </a:extLst>
            </xdr:cNvPr>
            <xdr:cNvCxnSpPr/>
          </xdr:nvCxnSpPr>
          <xdr:spPr>
            <a:xfrm flipH="1" flipV="1">
              <a:off x="1430043" y="5907405"/>
              <a:ext cx="524" cy="19143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a:extLst>
                <a:ext uri="{FF2B5EF4-FFF2-40B4-BE49-F238E27FC236}">
                  <a16:creationId xmlns:a16="http://schemas.microsoft.com/office/drawing/2014/main" id="{00000000-0008-0000-0300-00008F000000}"/>
                </a:ext>
              </a:extLst>
            </xdr:cNvPr>
            <xdr:cNvCxnSpPr/>
          </xdr:nvCxnSpPr>
          <xdr:spPr>
            <a:xfrm flipV="1">
              <a:off x="1839275" y="5908337"/>
              <a:ext cx="0" cy="190502"/>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a:extLst>
                <a:ext uri="{FF2B5EF4-FFF2-40B4-BE49-F238E27FC236}">
                  <a16:creationId xmlns:a16="http://schemas.microsoft.com/office/drawing/2014/main" id="{00000000-0008-0000-0300-000090000000}"/>
                </a:ext>
              </a:extLst>
            </xdr:cNvPr>
            <xdr:cNvCxnSpPr/>
          </xdr:nvCxnSpPr>
          <xdr:spPr>
            <a:xfrm flipV="1">
              <a:off x="2247461" y="5907405"/>
              <a:ext cx="0" cy="19143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a:extLst>
                <a:ext uri="{FF2B5EF4-FFF2-40B4-BE49-F238E27FC236}">
                  <a16:creationId xmlns:a16="http://schemas.microsoft.com/office/drawing/2014/main" id="{00000000-0008-0000-0300-000091000000}"/>
                </a:ext>
              </a:extLst>
            </xdr:cNvPr>
            <xdr:cNvCxnSpPr/>
          </xdr:nvCxnSpPr>
          <xdr:spPr>
            <a:xfrm flipH="1" flipV="1">
              <a:off x="2658399" y="5907405"/>
              <a:ext cx="0" cy="19143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6" name="直線コネクタ 145">
              <a:extLst>
                <a:ext uri="{FF2B5EF4-FFF2-40B4-BE49-F238E27FC236}">
                  <a16:creationId xmlns:a16="http://schemas.microsoft.com/office/drawing/2014/main" id="{00000000-0008-0000-0300-000092000000}"/>
                </a:ext>
              </a:extLst>
            </xdr:cNvPr>
            <xdr:cNvCxnSpPr/>
          </xdr:nvCxnSpPr>
          <xdr:spPr>
            <a:xfrm flipV="1">
              <a:off x="3064879" y="5526404"/>
              <a:ext cx="0" cy="19143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a:extLst>
                <a:ext uri="{FF2B5EF4-FFF2-40B4-BE49-F238E27FC236}">
                  <a16:creationId xmlns:a16="http://schemas.microsoft.com/office/drawing/2014/main" id="{00000000-0008-0000-0300-000093000000}"/>
                </a:ext>
              </a:extLst>
            </xdr:cNvPr>
            <xdr:cNvCxnSpPr/>
          </xdr:nvCxnSpPr>
          <xdr:spPr>
            <a:xfrm flipV="1">
              <a:off x="1636446" y="6288802"/>
              <a:ext cx="407184" cy="1"/>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00000000-0008-0000-0300-000094000000}"/>
                </a:ext>
              </a:extLst>
            </xdr:cNvPr>
            <xdr:cNvCxnSpPr/>
          </xdr:nvCxnSpPr>
          <xdr:spPr>
            <a:xfrm>
              <a:off x="1226212" y="6288803"/>
              <a:ext cx="204355" cy="537"/>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a:extLst>
                <a:ext uri="{FF2B5EF4-FFF2-40B4-BE49-F238E27FC236}">
                  <a16:creationId xmlns:a16="http://schemas.microsoft.com/office/drawing/2014/main" id="{00000000-0008-0000-0300-000095000000}"/>
                </a:ext>
              </a:extLst>
            </xdr:cNvPr>
            <xdr:cNvCxnSpPr/>
          </xdr:nvCxnSpPr>
          <xdr:spPr>
            <a:xfrm>
              <a:off x="2247985" y="6289340"/>
              <a:ext cx="205880" cy="1083"/>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00000000-0008-0000-0300-000096000000}"/>
                </a:ext>
              </a:extLst>
            </xdr:cNvPr>
            <xdr:cNvCxnSpPr/>
          </xdr:nvCxnSpPr>
          <xdr:spPr>
            <a:xfrm flipH="1" flipV="1">
              <a:off x="1226212" y="6097906"/>
              <a:ext cx="3671" cy="19089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00000000-0008-0000-0300-000097000000}"/>
                </a:ext>
              </a:extLst>
            </xdr:cNvPr>
            <xdr:cNvCxnSpPr/>
          </xdr:nvCxnSpPr>
          <xdr:spPr>
            <a:xfrm flipH="1" flipV="1">
              <a:off x="1636446" y="6098302"/>
              <a:ext cx="2147" cy="190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300-000098000000}"/>
                </a:ext>
              </a:extLst>
            </xdr:cNvPr>
            <xdr:cNvCxnSpPr/>
          </xdr:nvCxnSpPr>
          <xdr:spPr>
            <a:xfrm flipV="1">
              <a:off x="2047302" y="6097906"/>
              <a:ext cx="0" cy="190897"/>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300-000099000000}"/>
                </a:ext>
              </a:extLst>
            </xdr:cNvPr>
            <xdr:cNvCxnSpPr/>
          </xdr:nvCxnSpPr>
          <xdr:spPr>
            <a:xfrm flipV="1">
              <a:off x="2453865" y="6098302"/>
              <a:ext cx="0" cy="190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a:extLst>
                <a:ext uri="{FF2B5EF4-FFF2-40B4-BE49-F238E27FC236}">
                  <a16:creationId xmlns:a16="http://schemas.microsoft.com/office/drawing/2014/main" id="{00000000-0008-0000-0300-00009A000000}"/>
                </a:ext>
              </a:extLst>
            </xdr:cNvPr>
            <xdr:cNvCxnSpPr/>
          </xdr:nvCxnSpPr>
          <xdr:spPr>
            <a:xfrm flipV="1">
              <a:off x="1430566" y="6289340"/>
              <a:ext cx="0" cy="189568"/>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5" name="直線コネクタ 154">
              <a:extLst>
                <a:ext uri="{FF2B5EF4-FFF2-40B4-BE49-F238E27FC236}">
                  <a16:creationId xmlns:a16="http://schemas.microsoft.com/office/drawing/2014/main" id="{00000000-0008-0000-0300-00009B000000}"/>
                </a:ext>
              </a:extLst>
            </xdr:cNvPr>
            <xdr:cNvCxnSpPr/>
          </xdr:nvCxnSpPr>
          <xdr:spPr>
            <a:xfrm flipH="1" flipV="1">
              <a:off x="1838752" y="6288802"/>
              <a:ext cx="524" cy="19010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00000000-0008-0000-0300-00009C000000}"/>
                </a:ext>
              </a:extLst>
            </xdr:cNvPr>
            <xdr:cNvCxnSpPr/>
          </xdr:nvCxnSpPr>
          <xdr:spPr>
            <a:xfrm flipH="1" flipV="1">
              <a:off x="2248065" y="6288802"/>
              <a:ext cx="1824" cy="19010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7" name="直線コネクタ 156">
              <a:extLst>
                <a:ext uri="{FF2B5EF4-FFF2-40B4-BE49-F238E27FC236}">
                  <a16:creationId xmlns:a16="http://schemas.microsoft.com/office/drawing/2014/main" id="{00000000-0008-0000-0300-00009D000000}"/>
                </a:ext>
              </a:extLst>
            </xdr:cNvPr>
            <xdr:cNvCxnSpPr/>
          </xdr:nvCxnSpPr>
          <xdr:spPr>
            <a:xfrm>
              <a:off x="613064" y="5524500"/>
              <a:ext cx="2452254" cy="0"/>
            </a:xfrm>
            <a:prstGeom prst="line">
              <a:avLst/>
            </a:prstGeom>
            <a:ln w="22225">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a:extLst>
                <a:ext uri="{FF2B5EF4-FFF2-40B4-BE49-F238E27FC236}">
                  <a16:creationId xmlns:a16="http://schemas.microsoft.com/office/drawing/2014/main" id="{00000000-0008-0000-0300-00009E000000}"/>
                </a:ext>
              </a:extLst>
            </xdr:cNvPr>
            <xdr:cNvCxnSpPr/>
          </xdr:nvCxnSpPr>
          <xdr:spPr>
            <a:xfrm flipH="1" flipV="1">
              <a:off x="1634921" y="6475910"/>
              <a:ext cx="3671" cy="189964"/>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300-00009F000000}"/>
                </a:ext>
              </a:extLst>
            </xdr:cNvPr>
            <xdr:cNvCxnSpPr/>
          </xdr:nvCxnSpPr>
          <xdr:spPr>
            <a:xfrm flipH="1" flipV="1">
              <a:off x="2045155" y="6475372"/>
              <a:ext cx="2147" cy="190501"/>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00000000-0008-0000-0300-0000A0000000}"/>
                </a:ext>
              </a:extLst>
            </xdr:cNvPr>
            <xdr:cNvCxnSpPr/>
          </xdr:nvCxnSpPr>
          <xdr:spPr>
            <a:xfrm>
              <a:off x="613329" y="5715822"/>
              <a:ext cx="204174" cy="2016"/>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a:extLst>
                <a:ext uri="{FF2B5EF4-FFF2-40B4-BE49-F238E27FC236}">
                  <a16:creationId xmlns:a16="http://schemas.microsoft.com/office/drawing/2014/main" id="{00000000-0008-0000-0300-0000A1000000}"/>
                </a:ext>
              </a:extLst>
            </xdr:cNvPr>
            <xdr:cNvCxnSpPr/>
          </xdr:nvCxnSpPr>
          <xdr:spPr>
            <a:xfrm>
              <a:off x="2860963" y="5717838"/>
              <a:ext cx="204440" cy="1079"/>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00000000-0008-0000-0300-0000A2000000}"/>
                </a:ext>
              </a:extLst>
            </xdr:cNvPr>
            <xdr:cNvCxnSpPr/>
          </xdr:nvCxnSpPr>
          <xdr:spPr>
            <a:xfrm>
              <a:off x="1430566" y="6479304"/>
              <a:ext cx="204355" cy="537"/>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63" name="直線コネクタ 162">
              <a:extLst>
                <a:ext uri="{FF2B5EF4-FFF2-40B4-BE49-F238E27FC236}">
                  <a16:creationId xmlns:a16="http://schemas.microsoft.com/office/drawing/2014/main" id="{00000000-0008-0000-0300-0000A3000000}"/>
                </a:ext>
              </a:extLst>
            </xdr:cNvPr>
            <xdr:cNvCxnSpPr/>
          </xdr:nvCxnSpPr>
          <xdr:spPr>
            <a:xfrm>
              <a:off x="2046224" y="6479304"/>
              <a:ext cx="204355" cy="537"/>
            </a:xfrm>
            <a:prstGeom prst="line">
              <a:avLst/>
            </a:prstGeom>
            <a:ln w="22225">
              <a:solidFill>
                <a:srgbClr val="33CC33"/>
              </a:solidFill>
            </a:ln>
          </xdr:spPr>
          <xdr:style>
            <a:lnRef idx="1">
              <a:schemeClr val="accent1"/>
            </a:lnRef>
            <a:fillRef idx="0">
              <a:schemeClr val="accent1"/>
            </a:fillRef>
            <a:effectRef idx="0">
              <a:schemeClr val="accent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300-0000A4000000}"/>
                </a:ext>
              </a:extLst>
            </xdr:cNvPr>
            <xdr:cNvCxnSpPr/>
          </xdr:nvCxnSpPr>
          <xdr:spPr>
            <a:xfrm flipV="1">
              <a:off x="817503" y="5717838"/>
              <a:ext cx="20435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300-0000A5000000}"/>
                </a:ext>
              </a:extLst>
            </xdr:cNvPr>
            <xdr:cNvCxnSpPr/>
          </xdr:nvCxnSpPr>
          <xdr:spPr>
            <a:xfrm flipV="1">
              <a:off x="1021857" y="5908338"/>
              <a:ext cx="20491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a:xfrm flipV="1">
              <a:off x="1226956" y="6098839"/>
              <a:ext cx="20435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a:xfrm flipV="1">
              <a:off x="1431311" y="6289340"/>
              <a:ext cx="20361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00000000-0008-0000-0300-0000A8000000}"/>
                </a:ext>
              </a:extLst>
            </xdr:cNvPr>
            <xdr:cNvCxnSpPr/>
          </xdr:nvCxnSpPr>
          <xdr:spPr>
            <a:xfrm flipV="1">
              <a:off x="2656694" y="5717838"/>
              <a:ext cx="20435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a:extLst>
                <a:ext uri="{FF2B5EF4-FFF2-40B4-BE49-F238E27FC236}">
                  <a16:creationId xmlns:a16="http://schemas.microsoft.com/office/drawing/2014/main" id="{00000000-0008-0000-0300-0000A9000000}"/>
                </a:ext>
              </a:extLst>
            </xdr:cNvPr>
            <xdr:cNvCxnSpPr/>
          </xdr:nvCxnSpPr>
          <xdr:spPr>
            <a:xfrm flipV="1">
              <a:off x="2452339" y="5908338"/>
              <a:ext cx="20435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a:extLst>
                <a:ext uri="{FF2B5EF4-FFF2-40B4-BE49-F238E27FC236}">
                  <a16:creationId xmlns:a16="http://schemas.microsoft.com/office/drawing/2014/main" id="{00000000-0008-0000-0300-0000AA000000}"/>
                </a:ext>
              </a:extLst>
            </xdr:cNvPr>
            <xdr:cNvCxnSpPr/>
          </xdr:nvCxnSpPr>
          <xdr:spPr>
            <a:xfrm flipV="1">
              <a:off x="2247985" y="6098839"/>
              <a:ext cx="20435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flipV="1">
              <a:off x="2043630" y="6289340"/>
              <a:ext cx="204355"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300-0000AC000000}"/>
                </a:ext>
              </a:extLst>
            </xdr:cNvPr>
            <xdr:cNvCxnSpPr/>
          </xdr:nvCxnSpPr>
          <xdr:spPr>
            <a:xfrm>
              <a:off x="1634921" y="6479839"/>
              <a:ext cx="408709" cy="1"/>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173" name="グループ化 172">
            <a:extLst>
              <a:ext uri="{FF2B5EF4-FFF2-40B4-BE49-F238E27FC236}">
                <a16:creationId xmlns:a16="http://schemas.microsoft.com/office/drawing/2014/main" id="{00000000-0008-0000-0300-0000AD000000}"/>
              </a:ext>
            </a:extLst>
          </xdr:cNvPr>
          <xdr:cNvGrpSpPr/>
        </xdr:nvGrpSpPr>
        <xdr:grpSpPr>
          <a:xfrm>
            <a:off x="3429000" y="4282758"/>
            <a:ext cx="257412" cy="868711"/>
            <a:chOff x="1293474" y="2678020"/>
            <a:chExt cx="367770" cy="1162461"/>
          </a:xfrm>
        </xdr:grpSpPr>
        <xdr:sp macro="" textlink="">
          <xdr:nvSpPr>
            <xdr:cNvPr id="174" name="左中かっこ 173">
              <a:extLst>
                <a:ext uri="{FF2B5EF4-FFF2-40B4-BE49-F238E27FC236}">
                  <a16:creationId xmlns:a16="http://schemas.microsoft.com/office/drawing/2014/main" id="{00000000-0008-0000-0300-0000AE000000}"/>
                </a:ext>
              </a:extLst>
            </xdr:cNvPr>
            <xdr:cNvSpPr/>
          </xdr:nvSpPr>
          <xdr:spPr>
            <a:xfrm>
              <a:off x="1453302" y="2678020"/>
              <a:ext cx="207942" cy="1162461"/>
            </a:xfrm>
            <a:prstGeom prst="leftBrace">
              <a:avLst>
                <a:gd name="adj1" fmla="val 33333"/>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1293474" y="3174894"/>
              <a:ext cx="144000" cy="14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段</a:t>
              </a:r>
            </a:p>
          </xdr:txBody>
        </xdr:sp>
      </xdr:grpSp>
      <xdr:grpSp>
        <xdr:nvGrpSpPr>
          <xdr:cNvPr id="176" name="グループ化 175">
            <a:extLst>
              <a:ext uri="{FF2B5EF4-FFF2-40B4-BE49-F238E27FC236}">
                <a16:creationId xmlns:a16="http://schemas.microsoft.com/office/drawing/2014/main" id="{00000000-0008-0000-0300-0000B0000000}"/>
              </a:ext>
            </a:extLst>
          </xdr:cNvPr>
          <xdr:cNvGrpSpPr/>
        </xdr:nvGrpSpPr>
        <xdr:grpSpPr>
          <a:xfrm>
            <a:off x="3682459" y="5159977"/>
            <a:ext cx="1748433" cy="242168"/>
            <a:chOff x="1658112" y="3843380"/>
            <a:chExt cx="2496312" cy="329238"/>
          </a:xfrm>
        </xdr:grpSpPr>
        <xdr:sp macro="" textlink="">
          <xdr:nvSpPr>
            <xdr:cNvPr id="177" name="左中かっこ 176">
              <a:extLst>
                <a:ext uri="{FF2B5EF4-FFF2-40B4-BE49-F238E27FC236}">
                  <a16:creationId xmlns:a16="http://schemas.microsoft.com/office/drawing/2014/main" id="{00000000-0008-0000-0300-0000B1000000}"/>
                </a:ext>
              </a:extLst>
            </xdr:cNvPr>
            <xdr:cNvSpPr/>
          </xdr:nvSpPr>
          <xdr:spPr>
            <a:xfrm rot="16200000" flipV="1">
              <a:off x="2837224" y="2664268"/>
              <a:ext cx="138087" cy="2496312"/>
            </a:xfrm>
            <a:prstGeom prst="leftBrace">
              <a:avLst>
                <a:gd name="adj1" fmla="val 78175"/>
                <a:gd name="adj2" fmla="val 502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2819400" y="4027212"/>
              <a:ext cx="144000" cy="145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r>
                <a:rPr kumimoji="1" lang="ja-JP" altLang="en-US" sz="900">
                  <a:latin typeface="Meiryo UI" panose="020B0604030504040204" pitchFamily="50" charset="-128"/>
                  <a:ea typeface="Meiryo UI" panose="020B0604030504040204" pitchFamily="50" charset="-128"/>
                </a:rPr>
                <a:t>列</a:t>
              </a:r>
            </a:p>
          </xdr:txBody>
        </xdr:sp>
      </xdr:grpSp>
    </xdr:grpSp>
    <xdr:clientData/>
  </xdr:twoCellAnchor>
  <xdr:twoCellAnchor>
    <xdr:from>
      <xdr:col>12</xdr:col>
      <xdr:colOff>97054</xdr:colOff>
      <xdr:row>38</xdr:row>
      <xdr:rowOff>58620</xdr:rowOff>
    </xdr:from>
    <xdr:to>
      <xdr:col>28</xdr:col>
      <xdr:colOff>29308</xdr:colOff>
      <xdr:row>41</xdr:row>
      <xdr:rowOff>80431</xdr:rowOff>
    </xdr:to>
    <xdr:grpSp>
      <xdr:nvGrpSpPr>
        <xdr:cNvPr id="179" name="グループ化 178">
          <a:extLst>
            <a:ext uri="{FF2B5EF4-FFF2-40B4-BE49-F238E27FC236}">
              <a16:creationId xmlns:a16="http://schemas.microsoft.com/office/drawing/2014/main" id="{00000000-0008-0000-0300-0000B3000000}"/>
            </a:ext>
          </a:extLst>
        </xdr:cNvPr>
        <xdr:cNvGrpSpPr/>
      </xdr:nvGrpSpPr>
      <xdr:grpSpPr>
        <a:xfrm>
          <a:off x="2646823" y="7231678"/>
          <a:ext cx="3390562" cy="593311"/>
          <a:chOff x="2857500" y="3048000"/>
          <a:chExt cx="2983185" cy="590381"/>
        </a:xfrm>
      </xdr:grpSpPr>
      <xdr:pic>
        <xdr:nvPicPr>
          <xdr:cNvPr id="463" name="図 462">
            <a:extLst>
              <a:ext uri="{FF2B5EF4-FFF2-40B4-BE49-F238E27FC236}">
                <a16:creationId xmlns:a16="http://schemas.microsoft.com/office/drawing/2014/main" id="{00000000-0008-0000-0300-0000CF010000}"/>
              </a:ext>
            </a:extLst>
          </xdr:cNvPr>
          <xdr:cNvPicPr>
            <a:picLocks noChangeAspect="1"/>
          </xdr:cNvPicPr>
        </xdr:nvPicPr>
        <xdr:blipFill>
          <a:blip xmlns:r="http://schemas.openxmlformats.org/officeDocument/2006/relationships" r:embed="rId1"/>
          <a:stretch>
            <a:fillRect/>
          </a:stretch>
        </xdr:blipFill>
        <xdr:spPr>
          <a:xfrm>
            <a:off x="2857500" y="3048000"/>
            <a:ext cx="1003094" cy="590381"/>
          </a:xfrm>
          <a:prstGeom prst="rect">
            <a:avLst/>
          </a:prstGeom>
        </xdr:spPr>
      </xdr:pic>
      <xdr:pic>
        <xdr:nvPicPr>
          <xdr:cNvPr id="465" name="図 464">
            <a:extLst>
              <a:ext uri="{FF2B5EF4-FFF2-40B4-BE49-F238E27FC236}">
                <a16:creationId xmlns:a16="http://schemas.microsoft.com/office/drawing/2014/main" id="{00000000-0008-0000-0300-0000D1010000}"/>
              </a:ext>
            </a:extLst>
          </xdr:cNvPr>
          <xdr:cNvPicPr>
            <a:picLocks noChangeAspect="1"/>
          </xdr:cNvPicPr>
        </xdr:nvPicPr>
        <xdr:blipFill>
          <a:blip xmlns:r="http://schemas.openxmlformats.org/officeDocument/2006/relationships" r:embed="rId2"/>
          <a:stretch>
            <a:fillRect/>
          </a:stretch>
        </xdr:blipFill>
        <xdr:spPr>
          <a:xfrm>
            <a:off x="5334000" y="3048000"/>
            <a:ext cx="506685" cy="586715"/>
          </a:xfrm>
          <a:prstGeom prst="rect">
            <a:avLst/>
          </a:prstGeom>
        </xdr:spPr>
      </xdr:pic>
      <xdr:pic>
        <xdr:nvPicPr>
          <xdr:cNvPr id="475" name="図 474">
            <a:extLst>
              <a:ext uri="{FF2B5EF4-FFF2-40B4-BE49-F238E27FC236}">
                <a16:creationId xmlns:a16="http://schemas.microsoft.com/office/drawing/2014/main" id="{00000000-0008-0000-0300-0000DB010000}"/>
              </a:ext>
            </a:extLst>
          </xdr:cNvPr>
          <xdr:cNvPicPr>
            <a:picLocks noChangeAspect="1"/>
          </xdr:cNvPicPr>
        </xdr:nvPicPr>
        <xdr:blipFill>
          <a:blip xmlns:r="http://schemas.openxmlformats.org/officeDocument/2006/relationships" r:embed="rId3"/>
          <a:stretch>
            <a:fillRect/>
          </a:stretch>
        </xdr:blipFill>
        <xdr:spPr>
          <a:xfrm>
            <a:off x="4381500" y="3238500"/>
            <a:ext cx="503745" cy="359363"/>
          </a:xfrm>
          <a:prstGeom prst="rect">
            <a:avLst/>
          </a:prstGeom>
        </xdr:spPr>
      </xdr:pic>
      <xdr:sp macro="" textlink="">
        <xdr:nvSpPr>
          <xdr:cNvPr id="476" name="右矢印 475">
            <a:extLst>
              <a:ext uri="{FF2B5EF4-FFF2-40B4-BE49-F238E27FC236}">
                <a16:creationId xmlns:a16="http://schemas.microsoft.com/office/drawing/2014/main" id="{00000000-0008-0000-0300-0000DC010000}"/>
              </a:ext>
            </a:extLst>
          </xdr:cNvPr>
          <xdr:cNvSpPr/>
        </xdr:nvSpPr>
        <xdr:spPr bwMode="auto">
          <a:xfrm>
            <a:off x="4000500" y="3238500"/>
            <a:ext cx="240597" cy="20153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78" name="テキスト ボックス 477">
            <a:extLst>
              <a:ext uri="{FF2B5EF4-FFF2-40B4-BE49-F238E27FC236}">
                <a16:creationId xmlns:a16="http://schemas.microsoft.com/office/drawing/2014/main" id="{00000000-0008-0000-0300-0000DE010000}"/>
              </a:ext>
            </a:extLst>
          </xdr:cNvPr>
          <xdr:cNvSpPr txBox="1"/>
        </xdr:nvSpPr>
        <xdr:spPr>
          <a:xfrm>
            <a:off x="4953000" y="3238500"/>
            <a:ext cx="27553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algn="ctr"/>
            <a:r>
              <a:rPr kumimoji="1" lang="ja-JP" altLang="en-US" sz="2400" b="1"/>
              <a:t>＋</a:t>
            </a:r>
          </a:p>
        </xdr:txBody>
      </xdr:sp>
    </xdr:grpSp>
    <xdr:clientData/>
  </xdr:twoCellAnchor>
  <xdr:twoCellAnchor>
    <xdr:from>
      <xdr:col>16</xdr:col>
      <xdr:colOff>121790</xdr:colOff>
      <xdr:row>42</xdr:row>
      <xdr:rowOff>41031</xdr:rowOff>
    </xdr:from>
    <xdr:to>
      <xdr:col>19</xdr:col>
      <xdr:colOff>123092</xdr:colOff>
      <xdr:row>43</xdr:row>
      <xdr:rowOff>141973</xdr:rowOff>
    </xdr:to>
    <xdr:grpSp>
      <xdr:nvGrpSpPr>
        <xdr:cNvPr id="491" name="グループ化 490">
          <a:extLst>
            <a:ext uri="{FF2B5EF4-FFF2-40B4-BE49-F238E27FC236}">
              <a16:creationId xmlns:a16="http://schemas.microsoft.com/office/drawing/2014/main" id="{00000000-0008-0000-0300-0000EB010000}"/>
            </a:ext>
          </a:extLst>
        </xdr:cNvPr>
        <xdr:cNvGrpSpPr/>
      </xdr:nvGrpSpPr>
      <xdr:grpSpPr>
        <a:xfrm>
          <a:off x="3521482" y="7976089"/>
          <a:ext cx="638745" cy="291442"/>
          <a:chOff x="2657706" y="5408341"/>
          <a:chExt cx="613318" cy="379142"/>
        </a:xfrm>
      </xdr:grpSpPr>
      <xdr:sp macro="" textlink="">
        <xdr:nvSpPr>
          <xdr:cNvPr id="479" name="直角三角形 478">
            <a:extLst>
              <a:ext uri="{FF2B5EF4-FFF2-40B4-BE49-F238E27FC236}">
                <a16:creationId xmlns:a16="http://schemas.microsoft.com/office/drawing/2014/main" id="{00000000-0008-0000-0300-0000DF010000}"/>
              </a:ext>
            </a:extLst>
          </xdr:cNvPr>
          <xdr:cNvSpPr/>
        </xdr:nvSpPr>
        <xdr:spPr bwMode="auto">
          <a:xfrm flipH="1">
            <a:off x="2657706" y="5408341"/>
            <a:ext cx="204439" cy="189571"/>
          </a:xfrm>
          <a:prstGeom prst="rtTriangle">
            <a:avLst/>
          </a:prstGeom>
          <a:solidFill>
            <a:schemeClr val="bg1">
              <a:lumMod val="85000"/>
            </a:schemeClr>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481" name="直線コネクタ 480">
            <a:extLst>
              <a:ext uri="{FF2B5EF4-FFF2-40B4-BE49-F238E27FC236}">
                <a16:creationId xmlns:a16="http://schemas.microsoft.com/office/drawing/2014/main" id="{00000000-0008-0000-0300-0000E1010000}"/>
              </a:ext>
            </a:extLst>
          </xdr:cNvPr>
          <xdr:cNvCxnSpPr/>
        </xdr:nvCxnSpPr>
        <xdr:spPr bwMode="auto">
          <a:xfrm flipH="1">
            <a:off x="2862146" y="5597912"/>
            <a:ext cx="40887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2" name="直線コネクタ 481">
            <a:extLst>
              <a:ext uri="{FF2B5EF4-FFF2-40B4-BE49-F238E27FC236}">
                <a16:creationId xmlns:a16="http://schemas.microsoft.com/office/drawing/2014/main" id="{00000000-0008-0000-0300-0000E2010000}"/>
              </a:ext>
            </a:extLst>
          </xdr:cNvPr>
          <xdr:cNvCxnSpPr/>
        </xdr:nvCxnSpPr>
        <xdr:spPr bwMode="auto">
          <a:xfrm flipH="1">
            <a:off x="2862146" y="5412058"/>
            <a:ext cx="40887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3" name="直線コネクタ 482">
            <a:extLst>
              <a:ext uri="{FF2B5EF4-FFF2-40B4-BE49-F238E27FC236}">
                <a16:creationId xmlns:a16="http://schemas.microsoft.com/office/drawing/2014/main" id="{00000000-0008-0000-0300-0000E3010000}"/>
              </a:ext>
            </a:extLst>
          </xdr:cNvPr>
          <xdr:cNvCxnSpPr/>
        </xdr:nvCxnSpPr>
        <xdr:spPr bwMode="auto">
          <a:xfrm flipH="1">
            <a:off x="2657707" y="5787483"/>
            <a:ext cx="613317"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4" name="直線コネクタ 483">
            <a:extLst>
              <a:ext uri="{FF2B5EF4-FFF2-40B4-BE49-F238E27FC236}">
                <a16:creationId xmlns:a16="http://schemas.microsoft.com/office/drawing/2014/main" id="{00000000-0008-0000-0300-0000E4010000}"/>
              </a:ext>
            </a:extLst>
          </xdr:cNvPr>
          <xdr:cNvCxnSpPr/>
        </xdr:nvCxnSpPr>
        <xdr:spPr bwMode="auto">
          <a:xfrm flipV="1">
            <a:off x="2657707" y="5597913"/>
            <a:ext cx="1" cy="18957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7" name="直線コネクタ 486">
            <a:extLst>
              <a:ext uri="{FF2B5EF4-FFF2-40B4-BE49-F238E27FC236}">
                <a16:creationId xmlns:a16="http://schemas.microsoft.com/office/drawing/2014/main" id="{00000000-0008-0000-0300-0000E7010000}"/>
              </a:ext>
            </a:extLst>
          </xdr:cNvPr>
          <xdr:cNvCxnSpPr/>
        </xdr:nvCxnSpPr>
        <xdr:spPr bwMode="auto">
          <a:xfrm flipV="1">
            <a:off x="3077735" y="5597913"/>
            <a:ext cx="1" cy="18957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9" name="直線コネクタ 488">
            <a:extLst>
              <a:ext uri="{FF2B5EF4-FFF2-40B4-BE49-F238E27FC236}">
                <a16:creationId xmlns:a16="http://schemas.microsoft.com/office/drawing/2014/main" id="{00000000-0008-0000-0300-0000E9010000}"/>
              </a:ext>
            </a:extLst>
          </xdr:cNvPr>
          <xdr:cNvCxnSpPr/>
        </xdr:nvCxnSpPr>
        <xdr:spPr bwMode="auto">
          <a:xfrm flipV="1">
            <a:off x="3271023" y="5408341"/>
            <a:ext cx="1" cy="37914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15</xdr:col>
      <xdr:colOff>52753</xdr:colOff>
      <xdr:row>44</xdr:row>
      <xdr:rowOff>105501</xdr:rowOff>
    </xdr:from>
    <xdr:to>
      <xdr:col>20</xdr:col>
      <xdr:colOff>0</xdr:colOff>
      <xdr:row>46</xdr:row>
      <xdr:rowOff>105501</xdr:rowOff>
    </xdr:to>
    <xdr:sp macro="" textlink="">
      <xdr:nvSpPr>
        <xdr:cNvPr id="182" name="下矢印 181">
          <a:extLst>
            <a:ext uri="{FF2B5EF4-FFF2-40B4-BE49-F238E27FC236}">
              <a16:creationId xmlns:a16="http://schemas.microsoft.com/office/drawing/2014/main" id="{00000000-0008-0000-0300-0000B6000000}"/>
            </a:ext>
          </a:extLst>
        </xdr:cNvPr>
        <xdr:cNvSpPr/>
      </xdr:nvSpPr>
      <xdr:spPr bwMode="auto">
        <a:xfrm>
          <a:off x="2954215" y="8546116"/>
          <a:ext cx="931985" cy="386862"/>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426462</xdr:colOff>
      <xdr:row>7</xdr:row>
      <xdr:rowOff>252045</xdr:rowOff>
    </xdr:from>
    <xdr:to>
      <xdr:col>14</xdr:col>
      <xdr:colOff>217219</xdr:colOff>
      <xdr:row>16</xdr:row>
      <xdr:rowOff>17585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7182" y="2012265"/>
          <a:ext cx="2229157" cy="20286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8"/>
  <sheetViews>
    <sheetView showGridLines="0" tabSelected="1" zoomScale="130" zoomScaleNormal="130" workbookViewId="0"/>
  </sheetViews>
  <sheetFormatPr defaultColWidth="3.75" defaultRowHeight="16.149999999999999" customHeight="1" x14ac:dyDescent="0.15"/>
  <cols>
    <col min="1" max="16384" width="3.75" style="162"/>
  </cols>
  <sheetData>
    <row r="1" spans="1:25" ht="16.149999999999999" customHeight="1" x14ac:dyDescent="0.15">
      <c r="A1" s="190"/>
      <c r="B1" s="191"/>
      <c r="C1" s="191"/>
      <c r="D1" s="191"/>
      <c r="E1" s="191"/>
      <c r="F1" s="191"/>
      <c r="G1" s="191"/>
      <c r="H1" s="191"/>
      <c r="I1" s="191"/>
      <c r="J1" s="191"/>
      <c r="K1" s="192"/>
      <c r="L1" s="193"/>
      <c r="M1" s="193"/>
      <c r="N1" s="193"/>
      <c r="O1" s="193"/>
      <c r="P1" s="193"/>
      <c r="Q1" s="193"/>
      <c r="R1" s="193"/>
      <c r="S1" s="193"/>
      <c r="T1" s="193"/>
      <c r="U1" s="193"/>
      <c r="V1" s="193"/>
      <c r="W1" s="193"/>
      <c r="X1" s="193"/>
      <c r="Y1" s="194"/>
    </row>
    <row r="2" spans="1:25" ht="16.149999999999999" customHeight="1" x14ac:dyDescent="0.15">
      <c r="A2" s="195"/>
      <c r="B2" s="186"/>
      <c r="C2" s="186"/>
      <c r="D2" s="186"/>
      <c r="E2" s="186"/>
      <c r="F2" s="186"/>
      <c r="G2" s="186"/>
      <c r="H2" s="186"/>
      <c r="I2" s="187"/>
      <c r="J2" s="187"/>
      <c r="K2" s="186"/>
      <c r="L2" s="185"/>
      <c r="M2" s="185"/>
      <c r="N2" s="185"/>
      <c r="O2" s="185"/>
      <c r="P2" s="185"/>
      <c r="Q2" s="185"/>
      <c r="R2" s="185"/>
      <c r="S2" s="185"/>
      <c r="T2" s="185"/>
      <c r="U2" s="185"/>
      <c r="V2" s="185"/>
      <c r="W2" s="185"/>
      <c r="X2" s="185"/>
      <c r="Y2" s="196"/>
    </row>
    <row r="3" spans="1:25" ht="16.149999999999999" customHeight="1" x14ac:dyDescent="0.15">
      <c r="A3" s="415" t="s">
        <v>1159</v>
      </c>
      <c r="B3" s="416"/>
      <c r="C3" s="416"/>
      <c r="D3" s="416"/>
      <c r="E3" s="416"/>
      <c r="F3" s="416"/>
      <c r="G3" s="416"/>
      <c r="H3" s="416"/>
      <c r="I3" s="416"/>
      <c r="J3" s="416"/>
      <c r="K3" s="416"/>
      <c r="L3" s="416"/>
      <c r="M3" s="416"/>
      <c r="N3" s="416"/>
      <c r="O3" s="416"/>
      <c r="P3" s="416"/>
      <c r="Q3" s="416"/>
      <c r="R3" s="416"/>
      <c r="S3" s="416"/>
      <c r="T3" s="416"/>
      <c r="U3" s="416"/>
      <c r="V3" s="416"/>
      <c r="W3" s="416"/>
      <c r="X3" s="416"/>
      <c r="Y3" s="417"/>
    </row>
    <row r="4" spans="1:25" ht="16.149999999999999" customHeight="1" x14ac:dyDescent="0.15">
      <c r="A4" s="415"/>
      <c r="B4" s="416"/>
      <c r="C4" s="416"/>
      <c r="D4" s="416"/>
      <c r="E4" s="416"/>
      <c r="F4" s="416"/>
      <c r="G4" s="416"/>
      <c r="H4" s="416"/>
      <c r="I4" s="416"/>
      <c r="J4" s="416"/>
      <c r="K4" s="416"/>
      <c r="L4" s="416"/>
      <c r="M4" s="416"/>
      <c r="N4" s="416"/>
      <c r="O4" s="416"/>
      <c r="P4" s="416"/>
      <c r="Q4" s="416"/>
      <c r="R4" s="416"/>
      <c r="S4" s="416"/>
      <c r="T4" s="416"/>
      <c r="U4" s="416"/>
      <c r="V4" s="416"/>
      <c r="W4" s="416"/>
      <c r="X4" s="416"/>
      <c r="Y4" s="417"/>
    </row>
    <row r="5" spans="1:25" ht="16.149999999999999" customHeight="1" x14ac:dyDescent="0.15">
      <c r="A5" s="195"/>
      <c r="B5" s="184"/>
      <c r="C5" s="184"/>
      <c r="D5" s="184"/>
      <c r="E5" s="184"/>
      <c r="F5" s="184"/>
      <c r="G5" s="184"/>
      <c r="H5" s="184"/>
      <c r="I5" s="184"/>
      <c r="J5" s="188"/>
      <c r="K5" s="184"/>
      <c r="L5" s="185"/>
      <c r="M5" s="185"/>
      <c r="N5" s="185"/>
      <c r="O5" s="185"/>
      <c r="P5" s="185"/>
      <c r="Q5" s="185"/>
      <c r="R5" s="185"/>
      <c r="S5" s="185"/>
      <c r="T5" s="185"/>
      <c r="U5" s="185"/>
      <c r="V5" s="185"/>
      <c r="W5" s="185"/>
      <c r="X5" s="185"/>
      <c r="Y5" s="196"/>
    </row>
    <row r="6" spans="1:25" ht="16.149999999999999" customHeight="1" thickBot="1" x14ac:dyDescent="0.2">
      <c r="A6" s="198"/>
      <c r="B6" s="199"/>
      <c r="C6" s="199"/>
      <c r="D6" s="199"/>
      <c r="E6" s="199"/>
      <c r="F6" s="199"/>
      <c r="G6" s="199"/>
      <c r="H6" s="199"/>
      <c r="I6" s="199"/>
      <c r="J6" s="200"/>
      <c r="K6" s="200"/>
      <c r="L6" s="201"/>
      <c r="M6" s="201"/>
      <c r="N6" s="201"/>
      <c r="O6" s="201"/>
      <c r="P6" s="201"/>
      <c r="Q6" s="201"/>
      <c r="R6" s="201"/>
      <c r="S6" s="201"/>
      <c r="T6" s="202"/>
      <c r="U6" s="201"/>
      <c r="V6" s="201"/>
      <c r="W6" s="201"/>
      <c r="X6" s="201"/>
      <c r="Y6" s="203" t="s">
        <v>939</v>
      </c>
    </row>
    <row r="7" spans="1:25" ht="7.9" customHeight="1" x14ac:dyDescent="0.15">
      <c r="A7" s="164"/>
      <c r="Y7" s="165"/>
    </row>
    <row r="8" spans="1:25" ht="16.149999999999999" customHeight="1" x14ac:dyDescent="0.15">
      <c r="A8" s="164"/>
      <c r="E8" s="162" t="s">
        <v>953</v>
      </c>
      <c r="Y8" s="165"/>
    </row>
    <row r="9" spans="1:25" ht="16.149999999999999" customHeight="1" x14ac:dyDescent="0.15">
      <c r="A9" s="164"/>
      <c r="E9" s="162" t="s">
        <v>967</v>
      </c>
      <c r="Y9" s="165"/>
    </row>
    <row r="10" spans="1:25" ht="16.149999999999999" customHeight="1" x14ac:dyDescent="0.15">
      <c r="A10" s="164"/>
      <c r="E10" s="162" t="s">
        <v>954</v>
      </c>
      <c r="Y10" s="165"/>
    </row>
    <row r="11" spans="1:25" ht="7.9" customHeight="1" thickBot="1" x14ac:dyDescent="0.2">
      <c r="A11" s="164"/>
      <c r="Y11" s="165"/>
    </row>
    <row r="12" spans="1:25" ht="16.149999999999999" customHeight="1" x14ac:dyDescent="0.15">
      <c r="A12" s="164"/>
      <c r="E12" s="418" t="s">
        <v>956</v>
      </c>
      <c r="F12" s="419"/>
      <c r="G12" s="419"/>
      <c r="H12" s="419"/>
      <c r="I12" s="419"/>
      <c r="J12" s="419"/>
      <c r="K12" s="419"/>
      <c r="L12" s="419"/>
      <c r="M12" s="419"/>
      <c r="N12" s="419"/>
      <c r="O12" s="419"/>
      <c r="P12" s="419"/>
      <c r="Q12" s="419"/>
      <c r="R12" s="419"/>
      <c r="S12" s="419"/>
      <c r="T12" s="419"/>
      <c r="U12" s="419"/>
      <c r="V12" s="419"/>
      <c r="W12" s="420"/>
      <c r="X12" s="189"/>
      <c r="Y12" s="165"/>
    </row>
    <row r="13" spans="1:25" ht="16.149999999999999" customHeight="1" thickBot="1" x14ac:dyDescent="0.2">
      <c r="A13" s="164"/>
      <c r="E13" s="421" t="s">
        <v>957</v>
      </c>
      <c r="F13" s="422"/>
      <c r="G13" s="422"/>
      <c r="H13" s="422"/>
      <c r="I13" s="422"/>
      <c r="J13" s="422"/>
      <c r="K13" s="422"/>
      <c r="L13" s="422"/>
      <c r="M13" s="422"/>
      <c r="N13" s="422"/>
      <c r="O13" s="422"/>
      <c r="P13" s="422"/>
      <c r="Q13" s="422"/>
      <c r="R13" s="422"/>
      <c r="S13" s="422"/>
      <c r="T13" s="422"/>
      <c r="U13" s="422"/>
      <c r="V13" s="422"/>
      <c r="W13" s="423"/>
      <c r="X13" s="189"/>
      <c r="Y13" s="165"/>
    </row>
    <row r="14" spans="1:25" ht="16.149999999999999" customHeight="1" x14ac:dyDescent="0.15">
      <c r="A14" s="164"/>
      <c r="Y14" s="165"/>
    </row>
    <row r="15" spans="1:25" ht="16.149999999999999" customHeight="1" x14ac:dyDescent="0.15">
      <c r="A15" s="197" t="s">
        <v>955</v>
      </c>
      <c r="Y15" s="165"/>
    </row>
    <row r="16" spans="1:25" ht="16.149999999999999" customHeight="1" x14ac:dyDescent="0.15">
      <c r="A16" s="169" t="s">
        <v>941</v>
      </c>
      <c r="B16" s="162" t="s">
        <v>1150</v>
      </c>
      <c r="Y16" s="165"/>
    </row>
    <row r="17" spans="1:25" ht="16.149999999999999" customHeight="1" x14ac:dyDescent="0.15">
      <c r="A17" s="170" t="s">
        <v>940</v>
      </c>
      <c r="B17" s="171" t="s">
        <v>942</v>
      </c>
      <c r="Y17" s="165"/>
    </row>
    <row r="18" spans="1:25" ht="16.149999999999999" customHeight="1" x14ac:dyDescent="0.15">
      <c r="A18" s="169" t="s">
        <v>941</v>
      </c>
      <c r="B18" s="162" t="s">
        <v>943</v>
      </c>
      <c r="Y18" s="165"/>
    </row>
    <row r="19" spans="1:25" ht="16.149999999999999" customHeight="1" x14ac:dyDescent="0.15">
      <c r="A19" s="169" t="s">
        <v>941</v>
      </c>
      <c r="B19" s="162" t="s">
        <v>944</v>
      </c>
      <c r="Y19" s="165"/>
    </row>
    <row r="20" spans="1:25" ht="16.149999999999999" customHeight="1" x14ac:dyDescent="0.15">
      <c r="A20" s="169" t="s">
        <v>941</v>
      </c>
      <c r="B20" s="162" t="s">
        <v>945</v>
      </c>
      <c r="Y20" s="165"/>
    </row>
    <row r="21" spans="1:25" ht="16.149999999999999" customHeight="1" x14ac:dyDescent="0.15">
      <c r="A21" s="169" t="s">
        <v>940</v>
      </c>
      <c r="B21" s="162" t="s">
        <v>958</v>
      </c>
      <c r="Y21" s="165"/>
    </row>
    <row r="22" spans="1:25" ht="16.149999999999999" customHeight="1" x14ac:dyDescent="0.15">
      <c r="A22" s="164"/>
      <c r="B22" s="162" t="s">
        <v>959</v>
      </c>
      <c r="Y22" s="165"/>
    </row>
    <row r="23" spans="1:25" ht="7.9" customHeight="1" x14ac:dyDescent="0.15">
      <c r="A23" s="164"/>
      <c r="Y23" s="165"/>
    </row>
    <row r="24" spans="1:25" ht="16.149999999999999" customHeight="1" x14ac:dyDescent="0.15">
      <c r="A24" s="197" t="s">
        <v>966</v>
      </c>
      <c r="Y24" s="165"/>
    </row>
    <row r="25" spans="1:25" ht="16.149999999999999" customHeight="1" x14ac:dyDescent="0.15">
      <c r="A25" s="169" t="s">
        <v>941</v>
      </c>
      <c r="B25" s="162" t="s">
        <v>952</v>
      </c>
      <c r="Y25" s="165"/>
    </row>
    <row r="26" spans="1:25" ht="16.149999999999999" customHeight="1" x14ac:dyDescent="0.15">
      <c r="A26" s="169" t="s">
        <v>941</v>
      </c>
      <c r="B26" s="162" t="s">
        <v>968</v>
      </c>
      <c r="Y26" s="165"/>
    </row>
    <row r="27" spans="1:25" ht="16.149999999999999" customHeight="1" x14ac:dyDescent="0.15">
      <c r="A27" s="169"/>
      <c r="B27" s="162" t="s">
        <v>969</v>
      </c>
      <c r="Y27" s="165"/>
    </row>
    <row r="28" spans="1:25" ht="16.149999999999999" customHeight="1" x14ac:dyDescent="0.15">
      <c r="A28" s="169" t="s">
        <v>941</v>
      </c>
      <c r="B28" s="162" t="s">
        <v>1151</v>
      </c>
      <c r="Y28" s="165"/>
    </row>
    <row r="29" spans="1:25" ht="16.149999999999999" customHeight="1" x14ac:dyDescent="0.15">
      <c r="A29" s="169"/>
      <c r="B29" s="162" t="s">
        <v>1153</v>
      </c>
      <c r="Y29" s="165"/>
    </row>
    <row r="30" spans="1:25" ht="16.149999999999999" customHeight="1" x14ac:dyDescent="0.15">
      <c r="A30" s="169"/>
      <c r="B30" s="162" t="s">
        <v>1152</v>
      </c>
      <c r="Y30" s="165"/>
    </row>
    <row r="31" spans="1:25" ht="16.149999999999999" customHeight="1" x14ac:dyDescent="0.15">
      <c r="A31" s="169" t="s">
        <v>941</v>
      </c>
      <c r="B31" s="162" t="s">
        <v>1005</v>
      </c>
      <c r="Y31" s="165"/>
    </row>
    <row r="32" spans="1:25" ht="16.149999999999999" customHeight="1" x14ac:dyDescent="0.15">
      <c r="A32" s="164"/>
      <c r="Y32" s="165"/>
    </row>
    <row r="33" spans="1:25" ht="16.149999999999999" customHeight="1" x14ac:dyDescent="0.15">
      <c r="A33" s="164"/>
      <c r="Y33" s="165"/>
    </row>
    <row r="34" spans="1:25" ht="16.149999999999999" customHeight="1" x14ac:dyDescent="0.15">
      <c r="A34" s="164"/>
      <c r="Y34" s="165"/>
    </row>
    <row r="35" spans="1:25" ht="16.149999999999999" customHeight="1" x14ac:dyDescent="0.15">
      <c r="A35" s="164"/>
      <c r="Y35" s="165"/>
    </row>
    <row r="36" spans="1:25" ht="16.149999999999999" customHeight="1" x14ac:dyDescent="0.15">
      <c r="A36" s="164"/>
      <c r="Y36" s="165"/>
    </row>
    <row r="37" spans="1:25" ht="16.149999999999999" customHeight="1" x14ac:dyDescent="0.15">
      <c r="A37" s="164"/>
      <c r="C37" s="162" t="s">
        <v>1006</v>
      </c>
      <c r="Y37" s="165"/>
    </row>
    <row r="38" spans="1:25" ht="16.149999999999999" customHeight="1" x14ac:dyDescent="0.15">
      <c r="A38" s="164"/>
      <c r="C38" s="162" t="s">
        <v>1007</v>
      </c>
      <c r="Y38" s="165"/>
    </row>
    <row r="39" spans="1:25" ht="16.149999999999999" customHeight="1" x14ac:dyDescent="0.15">
      <c r="A39" s="169" t="s">
        <v>941</v>
      </c>
      <c r="B39" s="162" t="s">
        <v>1168</v>
      </c>
      <c r="Y39" s="165"/>
    </row>
    <row r="40" spans="1:25" ht="16.149999999999999" customHeight="1" x14ac:dyDescent="0.15">
      <c r="A40" s="164"/>
      <c r="B40" s="162" t="s">
        <v>1169</v>
      </c>
      <c r="Y40" s="165"/>
    </row>
    <row r="41" spans="1:25" ht="16.149999999999999" customHeight="1" x14ac:dyDescent="0.15">
      <c r="A41" s="164"/>
      <c r="Y41" s="165"/>
    </row>
    <row r="42" spans="1:25" ht="16.149999999999999" customHeight="1" x14ac:dyDescent="0.15">
      <c r="A42" s="197" t="s">
        <v>960</v>
      </c>
      <c r="Y42" s="165"/>
    </row>
    <row r="43" spans="1:25" ht="16.149999999999999" customHeight="1" x14ac:dyDescent="0.15">
      <c r="A43" s="166" t="s">
        <v>961</v>
      </c>
      <c r="B43" s="162" t="s">
        <v>1154</v>
      </c>
      <c r="Y43" s="165"/>
    </row>
    <row r="44" spans="1:25" ht="16.149999999999999" customHeight="1" x14ac:dyDescent="0.15">
      <c r="A44" s="166" t="s">
        <v>962</v>
      </c>
      <c r="B44" s="162" t="s">
        <v>1155</v>
      </c>
      <c r="Y44" s="165"/>
    </row>
    <row r="45" spans="1:25" ht="16.149999999999999" customHeight="1" x14ac:dyDescent="0.15">
      <c r="A45" s="166" t="s">
        <v>963</v>
      </c>
      <c r="B45" s="162" t="s">
        <v>1156</v>
      </c>
      <c r="Y45" s="165"/>
    </row>
    <row r="46" spans="1:25" ht="16.149999999999999" customHeight="1" x14ac:dyDescent="0.15">
      <c r="A46" s="166"/>
      <c r="B46" s="162" t="s">
        <v>1223</v>
      </c>
      <c r="Y46" s="165"/>
    </row>
    <row r="47" spans="1:25" ht="16.149999999999999" customHeight="1" x14ac:dyDescent="0.15">
      <c r="A47" s="166" t="s">
        <v>964</v>
      </c>
      <c r="B47" s="162" t="s">
        <v>965</v>
      </c>
      <c r="Y47" s="165"/>
    </row>
    <row r="48" spans="1:25" ht="16.149999999999999" customHeight="1" x14ac:dyDescent="0.15">
      <c r="A48" s="164"/>
      <c r="B48" s="162" t="s">
        <v>1157</v>
      </c>
      <c r="Y48" s="165"/>
    </row>
    <row r="49" spans="1:25" ht="16.149999999999999" customHeight="1" x14ac:dyDescent="0.15">
      <c r="A49" s="166" t="s">
        <v>940</v>
      </c>
      <c r="B49" s="162" t="s">
        <v>1219</v>
      </c>
      <c r="Y49" s="165"/>
    </row>
    <row r="50" spans="1:25" ht="16.149999999999999" customHeight="1" x14ac:dyDescent="0.15">
      <c r="A50" s="166"/>
      <c r="B50" s="162" t="s">
        <v>1158</v>
      </c>
      <c r="Y50" s="165"/>
    </row>
    <row r="51" spans="1:25" ht="16.149999999999999" customHeight="1" thickBot="1" x14ac:dyDescent="0.2">
      <c r="A51" s="164"/>
      <c r="Y51" s="165"/>
    </row>
    <row r="52" spans="1:25" ht="16.149999999999999" customHeight="1" x14ac:dyDescent="0.15">
      <c r="A52" s="204" t="s">
        <v>946</v>
      </c>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8"/>
    </row>
    <row r="53" spans="1:25" ht="16.149999999999999" customHeight="1" x14ac:dyDescent="0.15">
      <c r="A53" s="164"/>
      <c r="B53" s="162" t="s">
        <v>1258</v>
      </c>
      <c r="E53" s="162" t="s">
        <v>970</v>
      </c>
      <c r="Y53" s="165"/>
    </row>
    <row r="54" spans="1:25" ht="16.149999999999999" customHeight="1" x14ac:dyDescent="0.15">
      <c r="A54" s="164"/>
      <c r="Y54" s="165"/>
    </row>
    <row r="55" spans="1:25" ht="16.149999999999999" customHeight="1" thickBot="1" x14ac:dyDescent="0.2">
      <c r="A55" s="172"/>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4"/>
    </row>
    <row r="58" spans="1:25" ht="16.149999999999999" customHeight="1" x14ac:dyDescent="0.15">
      <c r="B58" s="163"/>
      <c r="C58" s="163"/>
      <c r="D58" s="163"/>
      <c r="E58" s="163"/>
      <c r="F58" s="163"/>
      <c r="G58" s="163"/>
      <c r="H58" s="163"/>
      <c r="I58" s="163"/>
    </row>
    <row r="59" spans="1:25" ht="16.149999999999999" customHeight="1" x14ac:dyDescent="0.15">
      <c r="B59" s="163"/>
      <c r="D59" s="163"/>
      <c r="E59" s="163"/>
      <c r="F59" s="163"/>
    </row>
    <row r="60" spans="1:25" ht="16.149999999999999" customHeight="1" x14ac:dyDescent="0.15">
      <c r="B60" s="175"/>
    </row>
    <row r="61" spans="1:25" ht="16.149999999999999" customHeight="1" x14ac:dyDescent="0.15">
      <c r="B61" s="175"/>
    </row>
    <row r="62" spans="1:25" ht="16.149999999999999" customHeight="1" x14ac:dyDescent="0.15">
      <c r="B62" s="175"/>
    </row>
    <row r="63" spans="1:25" ht="16.149999999999999" customHeight="1" x14ac:dyDescent="0.15">
      <c r="B63" s="175"/>
    </row>
    <row r="64" spans="1:25" ht="16.149999999999999" customHeight="1" x14ac:dyDescent="0.15">
      <c r="B64" s="175"/>
    </row>
    <row r="65" spans="2:2" ht="16.149999999999999" customHeight="1" x14ac:dyDescent="0.15">
      <c r="B65" s="175"/>
    </row>
    <row r="66" spans="2:2" ht="16.149999999999999" customHeight="1" x14ac:dyDescent="0.15">
      <c r="B66" s="175"/>
    </row>
    <row r="67" spans="2:2" ht="16.149999999999999" customHeight="1" x14ac:dyDescent="0.15">
      <c r="B67" s="175"/>
    </row>
    <row r="68" spans="2:2" ht="16.149999999999999" customHeight="1" x14ac:dyDescent="0.15">
      <c r="B68" s="175"/>
    </row>
  </sheetData>
  <mergeCells count="3">
    <mergeCell ref="A3:Y4"/>
    <mergeCell ref="E12:W12"/>
    <mergeCell ref="E13:W13"/>
  </mergeCells>
  <phoneticPr fontId="8"/>
  <printOptions horizontalCentered="1" verticalCentered="1"/>
  <pageMargins left="0.39370078740157483" right="0.39370078740157483" top="0.39370078740157483" bottom="0.39370078740157483" header="0.35433070866141736"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Z226"/>
  <sheetViews>
    <sheetView showGridLines="0" zoomScale="160" zoomScaleNormal="160" zoomScaleSheetLayoutView="40" workbookViewId="0"/>
  </sheetViews>
  <sheetFormatPr defaultColWidth="8.75" defaultRowHeight="18" customHeight="1" x14ac:dyDescent="0.15"/>
  <cols>
    <col min="1" max="1" width="3.75" style="267" customWidth="1"/>
    <col min="2" max="2" width="8.75" style="267"/>
    <col min="3" max="3" width="12.75" style="267" customWidth="1"/>
    <col min="4" max="10" width="8.75" style="267"/>
    <col min="11" max="11" width="10.75" style="267" customWidth="1"/>
    <col min="12" max="16384" width="8.75" style="267"/>
  </cols>
  <sheetData>
    <row r="1" spans="1:11" ht="19.899999999999999" customHeight="1" x14ac:dyDescent="0.15">
      <c r="A1" s="274" t="s">
        <v>1116</v>
      </c>
      <c r="B1" s="266"/>
      <c r="C1" s="266"/>
      <c r="D1" s="266"/>
      <c r="E1" s="266"/>
      <c r="F1" s="266"/>
      <c r="G1" s="266"/>
      <c r="H1" s="266"/>
      <c r="I1" s="266"/>
      <c r="J1" s="266"/>
      <c r="K1" s="266"/>
    </row>
    <row r="2" spans="1:11" ht="7.15" customHeight="1" x14ac:dyDescent="0.15"/>
    <row r="3" spans="1:11" ht="16.899999999999999" customHeight="1" thickBot="1" x14ac:dyDescent="0.2">
      <c r="B3" s="268"/>
      <c r="C3" s="269" t="s">
        <v>1115</v>
      </c>
    </row>
    <row r="4" spans="1:11" ht="6" customHeight="1" x14ac:dyDescent="0.15"/>
    <row r="5" spans="1:11" ht="16.5" customHeight="1" x14ac:dyDescent="0.15">
      <c r="A5" s="424" t="s">
        <v>1181</v>
      </c>
      <c r="B5" s="453" t="s">
        <v>0</v>
      </c>
      <c r="C5" s="454"/>
      <c r="D5" s="455" t="s">
        <v>860</v>
      </c>
      <c r="E5" s="456"/>
      <c r="F5" s="456"/>
      <c r="G5" s="456"/>
      <c r="H5" s="456"/>
      <c r="I5" s="456"/>
      <c r="J5" s="456"/>
      <c r="K5" s="457"/>
    </row>
    <row r="6" spans="1:11" ht="16.5" customHeight="1" x14ac:dyDescent="0.15">
      <c r="A6" s="425"/>
      <c r="B6" s="427" t="s">
        <v>1</v>
      </c>
      <c r="C6" s="428"/>
      <c r="D6" s="455" t="s">
        <v>861</v>
      </c>
      <c r="E6" s="456"/>
      <c r="F6" s="456"/>
      <c r="G6" s="456"/>
      <c r="H6" s="456"/>
      <c r="I6" s="456"/>
      <c r="J6" s="456"/>
      <c r="K6" s="457"/>
    </row>
    <row r="7" spans="1:11" ht="16.5" customHeight="1" x14ac:dyDescent="0.15">
      <c r="A7" s="425"/>
      <c r="B7" s="426" t="s">
        <v>918</v>
      </c>
      <c r="C7" s="426"/>
      <c r="D7" s="458" t="s">
        <v>862</v>
      </c>
      <c r="E7" s="459"/>
      <c r="F7" s="459"/>
      <c r="G7" s="459"/>
      <c r="H7" s="459"/>
      <c r="I7" s="459"/>
      <c r="J7" s="459"/>
      <c r="K7" s="460"/>
    </row>
    <row r="8" spans="1:11" ht="16.5" customHeight="1" x14ac:dyDescent="0.15">
      <c r="A8" s="425"/>
      <c r="B8" s="461" t="s">
        <v>1119</v>
      </c>
      <c r="C8" s="283" t="s">
        <v>912</v>
      </c>
      <c r="D8" s="286">
        <v>1000</v>
      </c>
      <c r="E8" s="471" t="s">
        <v>914</v>
      </c>
      <c r="F8" s="465" t="s">
        <v>1109</v>
      </c>
      <c r="G8" s="466"/>
      <c r="H8" s="466"/>
      <c r="I8" s="466"/>
      <c r="J8" s="466"/>
      <c r="K8" s="467"/>
    </row>
    <row r="9" spans="1:11" ht="16.5" customHeight="1" x14ac:dyDescent="0.15">
      <c r="A9" s="425"/>
      <c r="B9" s="462"/>
      <c r="C9" s="283" t="s">
        <v>913</v>
      </c>
      <c r="D9" s="286">
        <v>1000</v>
      </c>
      <c r="E9" s="472"/>
      <c r="F9" s="468"/>
      <c r="G9" s="469"/>
      <c r="H9" s="469"/>
      <c r="I9" s="469"/>
      <c r="J9" s="469"/>
      <c r="K9" s="470"/>
    </row>
    <row r="10" spans="1:11" ht="16.5" customHeight="1" x14ac:dyDescent="0.15">
      <c r="A10" s="425"/>
      <c r="B10" s="341"/>
      <c r="C10" s="283" t="s">
        <v>1224</v>
      </c>
      <c r="D10" s="343">
        <v>22</v>
      </c>
      <c r="E10" s="285" t="s">
        <v>1225</v>
      </c>
      <c r="F10" s="476" t="s">
        <v>1226</v>
      </c>
      <c r="G10" s="477"/>
      <c r="H10" s="477"/>
      <c r="I10" s="477"/>
      <c r="J10" s="477"/>
      <c r="K10" s="478"/>
    </row>
    <row r="11" spans="1:11" ht="27" customHeight="1" x14ac:dyDescent="0.15">
      <c r="A11" s="425"/>
      <c r="B11" s="463" t="s">
        <v>1163</v>
      </c>
      <c r="C11" s="311" t="s">
        <v>1121</v>
      </c>
      <c r="D11" s="287">
        <v>1300</v>
      </c>
      <c r="E11" s="284" t="s">
        <v>919</v>
      </c>
      <c r="F11" s="441" t="s">
        <v>1120</v>
      </c>
      <c r="G11" s="442"/>
      <c r="H11" s="442"/>
      <c r="I11" s="442"/>
      <c r="J11" s="442"/>
      <c r="K11" s="443"/>
    </row>
    <row r="12" spans="1:11" ht="27" customHeight="1" x14ac:dyDescent="0.15">
      <c r="A12" s="425"/>
      <c r="B12" s="464"/>
      <c r="C12" s="311" t="s">
        <v>1122</v>
      </c>
      <c r="D12" s="287">
        <v>2200</v>
      </c>
      <c r="E12" s="284" t="s">
        <v>919</v>
      </c>
      <c r="F12" s="481"/>
      <c r="G12" s="482"/>
      <c r="H12" s="482"/>
      <c r="I12" s="482"/>
      <c r="J12" s="482"/>
      <c r="K12" s="483"/>
    </row>
    <row r="13" spans="1:11" ht="27" customHeight="1" x14ac:dyDescent="0.15">
      <c r="A13" s="425"/>
      <c r="B13" s="427" t="s">
        <v>2</v>
      </c>
      <c r="C13" s="428"/>
      <c r="D13" s="287">
        <v>2.5</v>
      </c>
      <c r="E13" s="285" t="s">
        <v>1164</v>
      </c>
      <c r="F13" s="468" t="s">
        <v>1248</v>
      </c>
      <c r="G13" s="469"/>
      <c r="H13" s="469"/>
      <c r="I13" s="469"/>
      <c r="J13" s="469"/>
      <c r="K13" s="484"/>
    </row>
    <row r="14" spans="1:11" ht="13.5" customHeight="1" x14ac:dyDescent="0.15">
      <c r="A14" s="425"/>
      <c r="B14" s="491" t="s">
        <v>1123</v>
      </c>
      <c r="C14" s="492"/>
      <c r="D14" s="489">
        <f>DEGREES(ATAN(D13/10))</f>
        <v>14.036243467926479</v>
      </c>
      <c r="E14" s="479" t="s">
        <v>971</v>
      </c>
      <c r="F14" s="485" t="s">
        <v>1193</v>
      </c>
      <c r="G14" s="486"/>
      <c r="H14" s="486"/>
      <c r="I14" s="486"/>
      <c r="J14" s="486"/>
      <c r="K14" s="414" t="s">
        <v>1192</v>
      </c>
    </row>
    <row r="15" spans="1:11" ht="13.5" customHeight="1" x14ac:dyDescent="0.15">
      <c r="A15" s="425"/>
      <c r="B15" s="493"/>
      <c r="C15" s="494"/>
      <c r="D15" s="490"/>
      <c r="E15" s="480"/>
      <c r="F15" s="487"/>
      <c r="G15" s="488"/>
      <c r="H15" s="488"/>
      <c r="I15" s="488"/>
      <c r="J15" s="488"/>
      <c r="K15" s="357"/>
    </row>
    <row r="16" spans="1:11" ht="13.5" customHeight="1" x14ac:dyDescent="0.15">
      <c r="A16" s="425"/>
      <c r="B16" s="507" t="s">
        <v>895</v>
      </c>
      <c r="C16" s="508"/>
      <c r="D16" s="499">
        <v>12</v>
      </c>
      <c r="E16" s="500" t="s">
        <v>3</v>
      </c>
      <c r="F16" s="514" t="s">
        <v>1182</v>
      </c>
      <c r="G16" s="515"/>
      <c r="H16" s="515"/>
      <c r="I16" s="515"/>
      <c r="J16" s="515"/>
      <c r="K16" s="475"/>
    </row>
    <row r="17" spans="1:26" ht="13.5" customHeight="1" x14ac:dyDescent="0.15">
      <c r="A17" s="425"/>
      <c r="B17" s="509"/>
      <c r="C17" s="510"/>
      <c r="D17" s="499"/>
      <c r="E17" s="501"/>
      <c r="F17" s="473" t="s">
        <v>1183</v>
      </c>
      <c r="G17" s="474"/>
      <c r="H17" s="474"/>
      <c r="I17" s="474"/>
      <c r="J17" s="474"/>
      <c r="K17" s="475"/>
    </row>
    <row r="18" spans="1:26" ht="13.5" customHeight="1" x14ac:dyDescent="0.15">
      <c r="A18" s="425"/>
      <c r="B18" s="507" t="s">
        <v>1185</v>
      </c>
      <c r="C18" s="508"/>
      <c r="D18" s="499">
        <v>8</v>
      </c>
      <c r="E18" s="501"/>
      <c r="F18" s="473" t="s">
        <v>1184</v>
      </c>
      <c r="G18" s="474"/>
      <c r="H18" s="474"/>
      <c r="I18" s="474"/>
      <c r="J18" s="474"/>
      <c r="K18" s="475"/>
    </row>
    <row r="19" spans="1:26" ht="13.5" customHeight="1" x14ac:dyDescent="0.15">
      <c r="A19" s="425"/>
      <c r="B19" s="509"/>
      <c r="C19" s="510"/>
      <c r="D19" s="499"/>
      <c r="E19" s="501"/>
      <c r="F19" s="473" t="s">
        <v>1186</v>
      </c>
      <c r="G19" s="474"/>
      <c r="H19" s="474"/>
      <c r="I19" s="474"/>
      <c r="J19" s="474"/>
      <c r="K19" s="475"/>
    </row>
    <row r="20" spans="1:26" ht="13.5" customHeight="1" x14ac:dyDescent="0.15">
      <c r="A20" s="425"/>
      <c r="B20" s="505" t="s">
        <v>1170</v>
      </c>
      <c r="C20" s="506"/>
      <c r="D20" s="337">
        <f>AVERAGE(D16,D18)</f>
        <v>10</v>
      </c>
      <c r="E20" s="502"/>
      <c r="F20" s="465" t="s">
        <v>1249</v>
      </c>
      <c r="G20" s="466"/>
      <c r="H20" s="466"/>
      <c r="I20" s="466"/>
      <c r="J20" s="466"/>
      <c r="K20" s="467"/>
    </row>
    <row r="21" spans="1:26" ht="27" customHeight="1" x14ac:dyDescent="0.15">
      <c r="A21" s="429" t="s">
        <v>1107</v>
      </c>
      <c r="B21" s="426" t="s">
        <v>4</v>
      </c>
      <c r="C21" s="426"/>
      <c r="D21" s="287">
        <v>38</v>
      </c>
      <c r="E21" s="288" t="s">
        <v>5</v>
      </c>
      <c r="F21" s="511" t="s">
        <v>1251</v>
      </c>
      <c r="G21" s="512"/>
      <c r="H21" s="512"/>
      <c r="I21" s="512"/>
      <c r="J21" s="512"/>
      <c r="K21" s="513"/>
      <c r="N21" s="308"/>
      <c r="O21" s="308"/>
      <c r="P21" s="308"/>
      <c r="Q21" s="308"/>
      <c r="R21" s="308"/>
      <c r="S21" s="308"/>
      <c r="T21" s="308"/>
      <c r="U21" s="308"/>
      <c r="V21" s="308"/>
      <c r="W21" s="308"/>
      <c r="X21" s="308"/>
      <c r="Y21" s="308"/>
      <c r="Z21" s="308"/>
    </row>
    <row r="22" spans="1:26" ht="27" customHeight="1" x14ac:dyDescent="0.15">
      <c r="A22" s="429"/>
      <c r="B22" s="503" t="s">
        <v>823</v>
      </c>
      <c r="C22" s="504"/>
      <c r="D22" s="358" t="s">
        <v>821</v>
      </c>
      <c r="E22" s="285"/>
      <c r="F22" s="468" t="s">
        <v>1250</v>
      </c>
      <c r="G22" s="469"/>
      <c r="H22" s="469"/>
      <c r="I22" s="469"/>
      <c r="J22" s="469"/>
      <c r="K22" s="470"/>
      <c r="N22" s="308"/>
      <c r="O22" s="308"/>
      <c r="P22" s="308"/>
      <c r="Q22" s="308"/>
      <c r="R22" s="308"/>
      <c r="S22" s="308"/>
      <c r="T22" s="308"/>
      <c r="U22" s="308"/>
      <c r="V22" s="308"/>
      <c r="W22" s="308"/>
      <c r="X22" s="308"/>
      <c r="Y22" s="308"/>
      <c r="Z22" s="308"/>
    </row>
    <row r="23" spans="1:26" ht="13.5" customHeight="1" x14ac:dyDescent="0.15">
      <c r="A23" s="430" t="s">
        <v>1108</v>
      </c>
      <c r="B23" s="432" t="s">
        <v>1173</v>
      </c>
      <c r="C23" s="433"/>
      <c r="D23" s="434"/>
      <c r="E23" s="433"/>
      <c r="F23" s="433"/>
      <c r="G23" s="433"/>
      <c r="H23" s="433"/>
      <c r="I23" s="433"/>
      <c r="J23" s="433"/>
      <c r="K23" s="435"/>
      <c r="L23" s="306"/>
      <c r="M23" s="272"/>
      <c r="N23" s="308"/>
      <c r="O23" s="308"/>
      <c r="P23" s="308"/>
      <c r="Q23" s="308"/>
      <c r="R23" s="308"/>
      <c r="S23" s="308"/>
      <c r="T23" s="308"/>
      <c r="U23" s="308"/>
      <c r="V23" s="308"/>
      <c r="W23" s="308"/>
      <c r="X23" s="308"/>
      <c r="Y23" s="308"/>
      <c r="Z23" s="308"/>
    </row>
    <row r="24" spans="1:26" ht="13.5" customHeight="1" x14ac:dyDescent="0.15">
      <c r="A24" s="425"/>
      <c r="B24" s="309" t="s">
        <v>1174</v>
      </c>
      <c r="C24" s="272"/>
      <c r="D24" s="272"/>
      <c r="E24" s="272"/>
      <c r="F24" s="272"/>
      <c r="G24" s="272"/>
      <c r="H24" s="272"/>
      <c r="I24" s="272"/>
      <c r="J24" s="272"/>
      <c r="K24" s="307"/>
      <c r="L24" s="305"/>
      <c r="M24" s="272"/>
      <c r="N24" s="308"/>
      <c r="O24" s="308"/>
      <c r="P24" s="308"/>
      <c r="Q24" s="308"/>
      <c r="R24" s="308"/>
      <c r="S24" s="308"/>
      <c r="T24" s="308"/>
      <c r="U24" s="308"/>
      <c r="V24" s="308"/>
      <c r="W24" s="308"/>
      <c r="X24" s="308"/>
      <c r="Y24" s="308"/>
      <c r="Z24" s="308"/>
    </row>
    <row r="25" spans="1:26" ht="25.5" customHeight="1" x14ac:dyDescent="0.15">
      <c r="A25" s="425"/>
      <c r="B25" s="495" t="s">
        <v>1175</v>
      </c>
      <c r="C25" s="496"/>
      <c r="D25" s="496"/>
      <c r="E25" s="496"/>
      <c r="F25" s="496"/>
      <c r="G25" s="496"/>
      <c r="H25" s="496"/>
      <c r="I25" s="496"/>
      <c r="J25" s="496"/>
      <c r="K25" s="497"/>
      <c r="L25" s="305"/>
      <c r="M25" s="272"/>
      <c r="N25" s="308"/>
      <c r="O25" s="308"/>
      <c r="P25" s="308"/>
      <c r="Q25" s="308"/>
      <c r="R25" s="308"/>
      <c r="S25" s="308"/>
      <c r="T25" s="308"/>
      <c r="U25" s="308"/>
      <c r="V25" s="308"/>
      <c r="W25" s="308"/>
      <c r="X25" s="308"/>
      <c r="Y25" s="308"/>
      <c r="Z25" s="308"/>
    </row>
    <row r="26" spans="1:26" ht="13.5" customHeight="1" x14ac:dyDescent="0.15">
      <c r="A26" s="425"/>
      <c r="B26" s="309" t="s">
        <v>1176</v>
      </c>
      <c r="C26" s="305"/>
      <c r="D26" s="305"/>
      <c r="E26" s="305"/>
      <c r="F26" s="305"/>
      <c r="G26" s="305"/>
      <c r="H26" s="305"/>
      <c r="I26" s="305"/>
      <c r="J26" s="305"/>
      <c r="K26" s="310"/>
      <c r="L26" s="305"/>
      <c r="M26" s="272"/>
      <c r="N26" s="308"/>
      <c r="O26" s="308"/>
      <c r="P26" s="308"/>
      <c r="Q26" s="308"/>
      <c r="R26" s="308"/>
      <c r="S26" s="308"/>
      <c r="T26" s="308"/>
      <c r="U26" s="308"/>
      <c r="V26" s="308"/>
      <c r="W26" s="308"/>
      <c r="X26" s="308"/>
      <c r="Y26" s="308"/>
      <c r="Z26" s="308"/>
    </row>
    <row r="27" spans="1:26" ht="25.5" customHeight="1" x14ac:dyDescent="0.15">
      <c r="A27" s="425"/>
      <c r="B27" s="495" t="s">
        <v>1177</v>
      </c>
      <c r="C27" s="434"/>
      <c r="D27" s="434"/>
      <c r="E27" s="434"/>
      <c r="F27" s="434"/>
      <c r="G27" s="434"/>
      <c r="H27" s="434"/>
      <c r="I27" s="434"/>
      <c r="J27" s="434"/>
      <c r="K27" s="498"/>
      <c r="L27" s="305"/>
      <c r="M27" s="272"/>
      <c r="N27" s="308"/>
      <c r="O27" s="308"/>
      <c r="P27" s="308"/>
      <c r="Q27" s="308"/>
      <c r="R27" s="308"/>
      <c r="S27" s="308"/>
      <c r="T27" s="308"/>
      <c r="U27" s="308"/>
      <c r="V27" s="308"/>
      <c r="W27" s="308"/>
      <c r="X27" s="308"/>
      <c r="Y27" s="308"/>
      <c r="Z27" s="308"/>
    </row>
    <row r="28" spans="1:26" ht="36" customHeight="1" x14ac:dyDescent="0.15">
      <c r="A28" s="425"/>
      <c r="B28" s="495" t="s">
        <v>1178</v>
      </c>
      <c r="C28" s="496"/>
      <c r="D28" s="496"/>
      <c r="E28" s="496"/>
      <c r="F28" s="496"/>
      <c r="G28" s="496"/>
      <c r="H28" s="496"/>
      <c r="I28" s="496"/>
      <c r="J28" s="496"/>
      <c r="K28" s="497"/>
      <c r="L28" s="305"/>
      <c r="M28" s="272"/>
      <c r="N28" s="308"/>
      <c r="O28" s="308"/>
      <c r="P28" s="308"/>
      <c r="Q28" s="308"/>
      <c r="R28" s="308"/>
      <c r="S28" s="308"/>
      <c r="T28" s="308"/>
      <c r="U28" s="308"/>
      <c r="V28" s="308"/>
      <c r="W28" s="308"/>
      <c r="X28" s="308"/>
      <c r="Y28" s="308"/>
      <c r="Z28" s="308"/>
    </row>
    <row r="29" spans="1:26" ht="25.15" customHeight="1" x14ac:dyDescent="0.15">
      <c r="A29" s="425"/>
      <c r="B29" s="495" t="s">
        <v>1179</v>
      </c>
      <c r="C29" s="496"/>
      <c r="D29" s="496"/>
      <c r="E29" s="496"/>
      <c r="F29" s="496"/>
      <c r="G29" s="496"/>
      <c r="H29" s="496"/>
      <c r="I29" s="496"/>
      <c r="J29" s="496"/>
      <c r="K29" s="497"/>
      <c r="L29" s="305"/>
      <c r="M29" s="272"/>
      <c r="N29" s="308"/>
      <c r="O29" s="308"/>
      <c r="P29" s="308"/>
      <c r="Q29" s="308"/>
      <c r="R29" s="308"/>
      <c r="S29" s="308"/>
      <c r="T29" s="308"/>
      <c r="U29" s="308"/>
      <c r="V29" s="308"/>
      <c r="W29" s="308"/>
      <c r="X29" s="308"/>
      <c r="Y29" s="308"/>
      <c r="Z29" s="308"/>
    </row>
    <row r="30" spans="1:26" ht="13.15" customHeight="1" x14ac:dyDescent="0.15">
      <c r="A30" s="425"/>
      <c r="B30" s="516" t="s">
        <v>1180</v>
      </c>
      <c r="C30" s="434"/>
      <c r="D30" s="434"/>
      <c r="E30" s="434"/>
      <c r="F30" s="434"/>
      <c r="G30" s="434"/>
      <c r="H30" s="434"/>
      <c r="I30" s="434"/>
      <c r="J30" s="434"/>
      <c r="K30" s="498"/>
      <c r="L30" s="305"/>
      <c r="M30" s="272"/>
      <c r="N30" s="308"/>
      <c r="O30" s="308"/>
      <c r="P30" s="308"/>
      <c r="Q30" s="308"/>
      <c r="R30" s="308"/>
      <c r="S30" s="308"/>
      <c r="T30" s="308"/>
      <c r="U30" s="308"/>
      <c r="V30" s="308"/>
      <c r="W30" s="308"/>
      <c r="X30" s="308"/>
      <c r="Y30" s="308"/>
      <c r="Z30" s="308"/>
    </row>
    <row r="31" spans="1:26" ht="13.5" customHeight="1" x14ac:dyDescent="0.15">
      <c r="A31" s="425"/>
      <c r="B31" s="519" t="s">
        <v>1141</v>
      </c>
      <c r="C31" s="520"/>
      <c r="D31" s="523">
        <v>0</v>
      </c>
      <c r="E31" s="525" t="s">
        <v>1112</v>
      </c>
      <c r="F31" s="517" t="s">
        <v>1188</v>
      </c>
      <c r="G31" s="518"/>
      <c r="H31" s="518"/>
      <c r="I31" s="518"/>
      <c r="J31" s="518"/>
      <c r="K31" s="484"/>
      <c r="N31" s="308"/>
      <c r="O31" s="308"/>
      <c r="P31" s="308"/>
      <c r="Q31" s="308"/>
      <c r="R31" s="308"/>
      <c r="S31" s="308"/>
      <c r="T31" s="308"/>
      <c r="U31" s="308"/>
      <c r="V31" s="308"/>
      <c r="W31" s="308"/>
      <c r="X31" s="308"/>
      <c r="Y31" s="308"/>
      <c r="Z31" s="308"/>
    </row>
    <row r="32" spans="1:26" ht="13.5" customHeight="1" x14ac:dyDescent="0.15">
      <c r="A32" s="425"/>
      <c r="B32" s="521"/>
      <c r="C32" s="522"/>
      <c r="D32" s="524"/>
      <c r="E32" s="526"/>
      <c r="F32" s="473" t="s">
        <v>1187</v>
      </c>
      <c r="G32" s="474"/>
      <c r="H32" s="474"/>
      <c r="I32" s="474"/>
      <c r="J32" s="474"/>
      <c r="K32" s="475"/>
      <c r="N32" s="308"/>
      <c r="O32" s="308"/>
      <c r="P32" s="308"/>
      <c r="Q32" s="308"/>
      <c r="R32" s="308"/>
      <c r="S32" s="308"/>
      <c r="T32" s="308"/>
      <c r="U32" s="308"/>
      <c r="V32" s="308"/>
      <c r="W32" s="308"/>
      <c r="X32" s="308"/>
      <c r="Y32" s="308"/>
      <c r="Z32" s="308"/>
    </row>
    <row r="33" spans="1:26" ht="13.5" customHeight="1" x14ac:dyDescent="0.15">
      <c r="A33" s="425"/>
      <c r="B33" s="519" t="s">
        <v>1142</v>
      </c>
      <c r="C33" s="529"/>
      <c r="D33" s="523">
        <v>0.5</v>
      </c>
      <c r="E33" s="527" t="s">
        <v>1113</v>
      </c>
      <c r="F33" s="473" t="s">
        <v>1220</v>
      </c>
      <c r="G33" s="474"/>
      <c r="H33" s="474"/>
      <c r="I33" s="474"/>
      <c r="J33" s="474"/>
      <c r="K33" s="475"/>
      <c r="N33" s="308"/>
      <c r="O33" s="308"/>
      <c r="P33" s="308"/>
      <c r="Q33" s="308"/>
      <c r="R33" s="308"/>
      <c r="S33" s="308"/>
      <c r="T33" s="308"/>
      <c r="U33" s="308"/>
      <c r="V33" s="308"/>
      <c r="W33" s="308"/>
      <c r="X33" s="308"/>
      <c r="Y33" s="308"/>
      <c r="Z33" s="308"/>
    </row>
    <row r="34" spans="1:26" ht="13.5" customHeight="1" x14ac:dyDescent="0.15">
      <c r="A34" s="425"/>
      <c r="B34" s="521"/>
      <c r="C34" s="530"/>
      <c r="D34" s="524"/>
      <c r="E34" s="528"/>
      <c r="F34" s="465" t="s">
        <v>1189</v>
      </c>
      <c r="G34" s="466"/>
      <c r="H34" s="466"/>
      <c r="I34" s="466"/>
      <c r="J34" s="466"/>
      <c r="K34" s="467"/>
      <c r="N34" s="308"/>
      <c r="O34" s="308"/>
      <c r="P34" s="308"/>
      <c r="Q34" s="308"/>
      <c r="R34" s="308"/>
      <c r="S34" s="308"/>
      <c r="T34" s="308"/>
      <c r="U34" s="308"/>
      <c r="V34" s="308"/>
      <c r="W34" s="308"/>
      <c r="X34" s="308"/>
      <c r="Y34" s="308"/>
      <c r="Z34" s="308"/>
    </row>
    <row r="35" spans="1:26" ht="16.5" customHeight="1" x14ac:dyDescent="0.15">
      <c r="A35" s="425"/>
      <c r="B35" s="450" t="s">
        <v>1139</v>
      </c>
      <c r="C35" s="428"/>
      <c r="D35" s="286">
        <v>23</v>
      </c>
      <c r="E35" s="289" t="s">
        <v>1113</v>
      </c>
      <c r="F35" s="438" t="s">
        <v>1110</v>
      </c>
      <c r="G35" s="439"/>
      <c r="H35" s="439"/>
      <c r="I35" s="439"/>
      <c r="J35" s="439"/>
      <c r="K35" s="440"/>
    </row>
    <row r="36" spans="1:26" ht="40.15" customHeight="1" x14ac:dyDescent="0.15">
      <c r="A36" s="425"/>
      <c r="B36" s="451" t="s">
        <v>1140</v>
      </c>
      <c r="C36" s="452"/>
      <c r="D36" s="286">
        <v>0.1</v>
      </c>
      <c r="E36" s="290"/>
      <c r="F36" s="441" t="s">
        <v>1190</v>
      </c>
      <c r="G36" s="442"/>
      <c r="H36" s="442"/>
      <c r="I36" s="442"/>
      <c r="J36" s="442"/>
      <c r="K36" s="443"/>
    </row>
    <row r="37" spans="1:26" ht="16.5" customHeight="1" x14ac:dyDescent="0.15">
      <c r="A37" s="425"/>
      <c r="B37" s="436" t="s">
        <v>1016</v>
      </c>
      <c r="C37" s="293" t="s">
        <v>818</v>
      </c>
      <c r="D37" s="291">
        <v>5.1999999999999998E-3</v>
      </c>
      <c r="E37" s="289"/>
      <c r="F37" s="438" t="s">
        <v>1110</v>
      </c>
      <c r="G37" s="439"/>
      <c r="H37" s="439"/>
      <c r="I37" s="439"/>
      <c r="J37" s="439"/>
      <c r="K37" s="440"/>
    </row>
    <row r="38" spans="1:26" ht="16.5" customHeight="1" x14ac:dyDescent="0.15">
      <c r="A38" s="425"/>
      <c r="B38" s="436"/>
      <c r="C38" s="293" t="s">
        <v>1114</v>
      </c>
      <c r="D38" s="292">
        <v>-3.22</v>
      </c>
      <c r="E38" s="295"/>
      <c r="F38" s="444" t="s">
        <v>1134</v>
      </c>
      <c r="G38" s="445"/>
      <c r="H38" s="445"/>
      <c r="I38" s="445"/>
      <c r="J38" s="445"/>
      <c r="K38" s="446"/>
    </row>
    <row r="39" spans="1:26" ht="16.5" customHeight="1" x14ac:dyDescent="0.15">
      <c r="A39" s="431"/>
      <c r="B39" s="437"/>
      <c r="C39" s="294" t="s">
        <v>1022</v>
      </c>
      <c r="D39" s="292">
        <v>2.65</v>
      </c>
      <c r="E39" s="296"/>
      <c r="F39" s="447" t="s">
        <v>1110</v>
      </c>
      <c r="G39" s="448"/>
      <c r="H39" s="448"/>
      <c r="I39" s="448"/>
      <c r="J39" s="448"/>
      <c r="K39" s="449"/>
    </row>
    <row r="40" spans="1:26" ht="6" customHeight="1" x14ac:dyDescent="0.15">
      <c r="C40" s="271"/>
      <c r="D40" s="271"/>
    </row>
    <row r="41" spans="1:26" ht="16.899999999999999" customHeight="1" x14ac:dyDescent="0.15">
      <c r="B41" s="272" t="s">
        <v>972</v>
      </c>
      <c r="C41" s="271"/>
      <c r="D41" s="271"/>
    </row>
    <row r="42" spans="1:26" ht="16.899999999999999" customHeight="1" x14ac:dyDescent="0.15">
      <c r="B42" s="270"/>
      <c r="C42" s="271"/>
      <c r="D42" s="271"/>
    </row>
    <row r="43" spans="1:26" ht="16.899999999999999" customHeight="1" x14ac:dyDescent="0.15">
      <c r="B43" s="270"/>
      <c r="C43" s="271"/>
      <c r="D43" s="271"/>
    </row>
    <row r="44" spans="1:26" ht="16.899999999999999" customHeight="1" x14ac:dyDescent="0.15">
      <c r="B44" s="270"/>
      <c r="C44" s="271"/>
      <c r="D44" s="271"/>
    </row>
    <row r="45" spans="1:26" ht="16.899999999999999" customHeight="1" x14ac:dyDescent="0.15">
      <c r="B45" s="270"/>
      <c r="C45" s="271"/>
      <c r="D45" s="271"/>
    </row>
    <row r="46" spans="1:26" ht="16.899999999999999" customHeight="1" x14ac:dyDescent="0.15">
      <c r="B46" s="270"/>
      <c r="C46" s="271"/>
      <c r="D46" s="271"/>
    </row>
    <row r="47" spans="1:26" ht="16.899999999999999" customHeight="1" x14ac:dyDescent="0.15">
      <c r="B47" s="270"/>
      <c r="C47" s="271"/>
      <c r="D47" s="271"/>
    </row>
    <row r="48" spans="1:26" ht="16.899999999999999" customHeight="1" x14ac:dyDescent="0.15">
      <c r="B48" s="270"/>
      <c r="C48" s="271"/>
      <c r="D48" s="271"/>
    </row>
    <row r="49" spans="3:7" ht="16.899999999999999" customHeight="1" x14ac:dyDescent="0.15"/>
    <row r="50" spans="3:7" ht="16.899999999999999" customHeight="1" x14ac:dyDescent="0.15"/>
    <row r="51" spans="3:7" ht="16.899999999999999" customHeight="1" x14ac:dyDescent="0.15"/>
    <row r="52" spans="3:7" ht="16.899999999999999" customHeight="1" x14ac:dyDescent="0.15"/>
    <row r="53" spans="3:7" ht="16.899999999999999" customHeight="1" x14ac:dyDescent="0.15">
      <c r="C53" s="273"/>
      <c r="D53" s="273"/>
      <c r="E53" s="273"/>
      <c r="F53" s="273"/>
      <c r="G53" s="273"/>
    </row>
    <row r="54" spans="3:7" ht="16.899999999999999" customHeight="1" x14ac:dyDescent="0.15"/>
    <row r="55" spans="3:7" ht="16.899999999999999" customHeight="1" x14ac:dyDescent="0.15"/>
    <row r="56" spans="3:7" ht="16.899999999999999" customHeight="1" x14ac:dyDescent="0.15"/>
    <row r="57" spans="3:7" ht="16.899999999999999" customHeight="1" x14ac:dyDescent="0.15"/>
    <row r="58" spans="3:7" ht="16.899999999999999" customHeight="1" x14ac:dyDescent="0.15"/>
    <row r="59" spans="3:7" ht="16.899999999999999" customHeight="1" x14ac:dyDescent="0.15"/>
    <row r="60" spans="3:7" ht="16.899999999999999" customHeight="1" x14ac:dyDescent="0.15"/>
    <row r="61" spans="3:7" ht="16.899999999999999" customHeight="1" x14ac:dyDescent="0.15"/>
    <row r="62" spans="3:7" ht="16.899999999999999" customHeight="1" x14ac:dyDescent="0.15"/>
    <row r="63" spans="3:7" ht="16.899999999999999" customHeight="1" x14ac:dyDescent="0.15"/>
    <row r="64" spans="3:7" ht="16.899999999999999" customHeight="1" x14ac:dyDescent="0.15"/>
    <row r="65" s="267" customFormat="1" ht="16.899999999999999" customHeight="1" x14ac:dyDescent="0.15"/>
    <row r="66" s="267" customFormat="1" ht="16.899999999999999" customHeight="1" x14ac:dyDescent="0.15"/>
    <row r="67" s="267" customFormat="1" ht="16.899999999999999" customHeight="1" x14ac:dyDescent="0.15"/>
    <row r="68" s="267" customFormat="1" ht="16.899999999999999" customHeight="1" x14ac:dyDescent="0.15"/>
    <row r="69" s="267" customFormat="1" ht="16.899999999999999" customHeight="1" x14ac:dyDescent="0.15"/>
    <row r="70" s="267" customFormat="1" ht="16.899999999999999" customHeight="1" x14ac:dyDescent="0.15"/>
    <row r="71" s="267" customFormat="1" ht="16.899999999999999" customHeight="1" x14ac:dyDescent="0.15"/>
    <row r="72" s="267" customFormat="1" ht="16.899999999999999" customHeight="1" x14ac:dyDescent="0.15"/>
    <row r="73" s="267" customFormat="1" ht="18" customHeight="1" x14ac:dyDescent="0.15"/>
    <row r="74" s="267" customFormat="1" ht="18" customHeight="1" x14ac:dyDescent="0.15"/>
    <row r="75" s="267" customFormat="1" ht="18" customHeight="1" x14ac:dyDescent="0.15"/>
    <row r="76" s="267" customFormat="1" ht="18" customHeight="1" x14ac:dyDescent="0.15"/>
    <row r="77" s="267" customFormat="1" ht="18" customHeight="1" x14ac:dyDescent="0.15"/>
    <row r="78" s="267" customFormat="1" ht="18" customHeight="1" x14ac:dyDescent="0.15"/>
    <row r="79" s="267" customFormat="1" ht="18" customHeight="1" x14ac:dyDescent="0.15"/>
    <row r="80" s="267" customFormat="1" ht="18" customHeight="1" x14ac:dyDescent="0.15"/>
    <row r="81" s="267" customFormat="1" ht="18" customHeight="1" x14ac:dyDescent="0.15"/>
    <row r="82" s="267" customFormat="1" ht="18" customHeight="1" x14ac:dyDescent="0.15"/>
    <row r="83" s="267" customFormat="1" ht="18" customHeight="1" x14ac:dyDescent="0.15"/>
    <row r="84" s="267" customFormat="1" ht="18" customHeight="1" x14ac:dyDescent="0.15"/>
    <row r="85" s="267" customFormat="1" ht="18" customHeight="1" x14ac:dyDescent="0.15"/>
    <row r="86" s="267" customFormat="1" ht="18" customHeight="1" x14ac:dyDescent="0.15"/>
    <row r="87" s="267" customFormat="1" ht="18" customHeight="1" x14ac:dyDescent="0.15"/>
    <row r="88" s="267" customFormat="1" ht="18" customHeight="1" x14ac:dyDescent="0.15"/>
    <row r="89" s="267" customFormat="1" ht="18" customHeight="1" x14ac:dyDescent="0.15"/>
    <row r="90" s="267" customFormat="1" ht="18" customHeight="1" x14ac:dyDescent="0.15"/>
    <row r="91" s="267" customFormat="1" ht="18" customHeight="1" x14ac:dyDescent="0.15"/>
    <row r="92" s="267" customFormat="1" ht="18" customHeight="1" x14ac:dyDescent="0.15"/>
    <row r="93" s="267" customFormat="1" ht="18" customHeight="1" x14ac:dyDescent="0.15"/>
    <row r="94" s="267" customFormat="1" ht="18" customHeight="1" x14ac:dyDescent="0.15"/>
    <row r="95" s="267" customFormat="1" ht="18" customHeight="1" x14ac:dyDescent="0.15"/>
    <row r="96" s="267" customFormat="1" ht="18" customHeight="1" x14ac:dyDescent="0.15"/>
    <row r="97" s="267" customFormat="1" ht="18" customHeight="1" x14ac:dyDescent="0.15"/>
    <row r="98" s="267" customFormat="1" ht="18" customHeight="1" x14ac:dyDescent="0.15"/>
    <row r="99" s="267" customFormat="1" ht="18" customHeight="1" x14ac:dyDescent="0.15"/>
    <row r="100" s="267" customFormat="1" ht="18" customHeight="1" x14ac:dyDescent="0.15"/>
    <row r="101" s="267" customFormat="1" ht="18" customHeight="1" x14ac:dyDescent="0.15"/>
    <row r="102" s="267" customFormat="1" ht="18" customHeight="1" x14ac:dyDescent="0.15"/>
    <row r="103" s="267" customFormat="1" ht="18" customHeight="1" x14ac:dyDescent="0.15"/>
    <row r="104" s="267" customFormat="1" ht="18" customHeight="1" x14ac:dyDescent="0.15"/>
    <row r="105" s="267" customFormat="1" ht="18" customHeight="1" x14ac:dyDescent="0.15"/>
    <row r="106" s="267" customFormat="1" ht="18" customHeight="1" x14ac:dyDescent="0.15"/>
    <row r="107" s="267" customFormat="1" ht="18" customHeight="1" x14ac:dyDescent="0.15"/>
    <row r="108" s="267" customFormat="1" ht="18" customHeight="1" x14ac:dyDescent="0.15"/>
    <row r="109" s="267" customFormat="1" ht="18" customHeight="1" x14ac:dyDescent="0.15"/>
    <row r="110" s="267" customFormat="1" ht="18" customHeight="1" x14ac:dyDescent="0.15"/>
    <row r="111" s="267" customFormat="1" ht="18" customHeight="1" x14ac:dyDescent="0.15"/>
    <row r="112" s="267" customFormat="1" ht="18" customHeight="1" x14ac:dyDescent="0.15"/>
    <row r="113" s="267" customFormat="1" ht="18" customHeight="1" x14ac:dyDescent="0.15"/>
    <row r="114" s="267" customFormat="1" ht="18" customHeight="1" x14ac:dyDescent="0.15"/>
    <row r="115" s="267" customFormat="1" ht="18" customHeight="1" x14ac:dyDescent="0.15"/>
    <row r="116" s="267" customFormat="1" ht="18" customHeight="1" x14ac:dyDescent="0.15"/>
    <row r="117" s="267" customFormat="1" ht="18" customHeight="1" x14ac:dyDescent="0.15"/>
    <row r="118" s="267" customFormat="1" ht="18" customHeight="1" x14ac:dyDescent="0.15"/>
    <row r="119" s="267" customFormat="1" ht="18" customHeight="1" x14ac:dyDescent="0.15"/>
    <row r="120" s="267" customFormat="1" ht="18" customHeight="1" x14ac:dyDescent="0.15"/>
    <row r="121" s="267" customFormat="1" ht="18" customHeight="1" x14ac:dyDescent="0.15"/>
    <row r="122" s="267" customFormat="1" ht="18" customHeight="1" x14ac:dyDescent="0.15"/>
    <row r="123" s="267" customFormat="1" ht="18" customHeight="1" x14ac:dyDescent="0.15"/>
    <row r="124" s="267" customFormat="1" ht="18" customHeight="1" x14ac:dyDescent="0.15"/>
    <row r="125" s="267" customFormat="1" ht="18" customHeight="1" x14ac:dyDescent="0.15"/>
    <row r="126" s="267" customFormat="1" ht="18" customHeight="1" x14ac:dyDescent="0.15"/>
    <row r="127" s="267" customFormat="1" ht="18" customHeight="1" x14ac:dyDescent="0.15"/>
    <row r="128" s="267" customFormat="1" ht="18" customHeight="1" x14ac:dyDescent="0.15"/>
    <row r="129" s="267" customFormat="1" ht="18" customHeight="1" x14ac:dyDescent="0.15"/>
    <row r="130" s="267" customFormat="1" ht="18" customHeight="1" x14ac:dyDescent="0.15"/>
    <row r="131" s="267" customFormat="1" ht="18" customHeight="1" x14ac:dyDescent="0.15"/>
    <row r="132" s="267" customFormat="1" ht="18" customHeight="1" x14ac:dyDescent="0.15"/>
    <row r="133" s="267" customFormat="1" ht="18" customHeight="1" x14ac:dyDescent="0.15"/>
    <row r="134" s="267" customFormat="1" ht="18" customHeight="1" x14ac:dyDescent="0.15"/>
    <row r="135" s="267" customFormat="1" ht="18" customHeight="1" x14ac:dyDescent="0.15"/>
    <row r="136" s="267" customFormat="1" ht="18" customHeight="1" x14ac:dyDescent="0.15"/>
    <row r="137" s="267" customFormat="1" ht="18" customHeight="1" x14ac:dyDescent="0.15"/>
    <row r="138" s="267" customFormat="1" ht="18" customHeight="1" x14ac:dyDescent="0.15"/>
    <row r="139" s="267" customFormat="1" ht="18" customHeight="1" x14ac:dyDescent="0.15"/>
    <row r="140" s="267" customFormat="1" ht="18" customHeight="1" x14ac:dyDescent="0.15"/>
    <row r="141" s="267" customFormat="1" ht="18" customHeight="1" x14ac:dyDescent="0.15"/>
    <row r="142" s="267" customFormat="1" ht="18" customHeight="1" x14ac:dyDescent="0.15"/>
    <row r="143" s="267" customFormat="1" ht="18" customHeight="1" x14ac:dyDescent="0.15"/>
    <row r="144" s="267" customFormat="1" ht="18" customHeight="1" x14ac:dyDescent="0.15"/>
    <row r="145" s="267" customFormat="1" ht="18" customHeight="1" x14ac:dyDescent="0.15"/>
    <row r="146" s="267" customFormat="1" ht="18" customHeight="1" x14ac:dyDescent="0.15"/>
    <row r="147" s="267" customFormat="1" ht="18" customHeight="1" x14ac:dyDescent="0.15"/>
    <row r="148" s="267" customFormat="1" ht="18" customHeight="1" x14ac:dyDescent="0.15"/>
    <row r="149" s="267" customFormat="1" ht="18" customHeight="1" x14ac:dyDescent="0.15"/>
    <row r="150" s="267" customFormat="1" ht="18" customHeight="1" x14ac:dyDescent="0.15"/>
    <row r="151" s="267" customFormat="1" ht="18" customHeight="1" x14ac:dyDescent="0.15"/>
    <row r="152" s="267" customFormat="1" ht="18" customHeight="1" x14ac:dyDescent="0.15"/>
    <row r="153" s="267" customFormat="1" ht="18" customHeight="1" x14ac:dyDescent="0.15"/>
    <row r="154" s="267" customFormat="1" ht="18" customHeight="1" x14ac:dyDescent="0.15"/>
    <row r="155" s="267" customFormat="1" ht="18" customHeight="1" x14ac:dyDescent="0.15"/>
    <row r="156" s="267" customFormat="1" ht="18" customHeight="1" x14ac:dyDescent="0.15"/>
    <row r="157" s="267" customFormat="1" ht="18" customHeight="1" x14ac:dyDescent="0.15"/>
    <row r="158" s="267" customFormat="1" ht="18" customHeight="1" x14ac:dyDescent="0.15"/>
    <row r="159" s="267" customFormat="1" ht="18" customHeight="1" x14ac:dyDescent="0.15"/>
    <row r="160" s="267" customFormat="1" ht="18" customHeight="1" x14ac:dyDescent="0.15"/>
    <row r="161" s="267" customFormat="1" ht="18" customHeight="1" x14ac:dyDescent="0.15"/>
    <row r="162" s="267" customFormat="1" ht="18" customHeight="1" x14ac:dyDescent="0.15"/>
    <row r="163" s="267" customFormat="1" ht="18" customHeight="1" x14ac:dyDescent="0.15"/>
    <row r="164" s="267" customFormat="1" ht="18" customHeight="1" x14ac:dyDescent="0.15"/>
    <row r="165" s="267" customFormat="1" ht="18" customHeight="1" x14ac:dyDescent="0.15"/>
    <row r="166" s="267" customFormat="1" ht="18" customHeight="1" x14ac:dyDescent="0.15"/>
    <row r="167" s="267" customFormat="1" ht="18" customHeight="1" x14ac:dyDescent="0.15"/>
    <row r="168" s="267" customFormat="1" ht="18" customHeight="1" x14ac:dyDescent="0.15"/>
    <row r="169" s="267" customFormat="1" ht="18" customHeight="1" x14ac:dyDescent="0.15"/>
    <row r="170" s="267" customFormat="1" ht="18" customHeight="1" x14ac:dyDescent="0.15"/>
    <row r="171" s="267" customFormat="1" ht="18" customHeight="1" x14ac:dyDescent="0.15"/>
    <row r="172" s="267" customFormat="1" ht="18" customHeight="1" x14ac:dyDescent="0.15"/>
    <row r="173" s="267" customFormat="1" ht="18" customHeight="1" x14ac:dyDescent="0.15"/>
    <row r="174" s="267" customFormat="1" ht="18" customHeight="1" x14ac:dyDescent="0.15"/>
    <row r="175" s="267" customFormat="1" ht="18" customHeight="1" x14ac:dyDescent="0.15"/>
    <row r="176" s="267" customFormat="1" ht="18" customHeight="1" x14ac:dyDescent="0.15"/>
    <row r="177" s="267" customFormat="1" ht="18" customHeight="1" x14ac:dyDescent="0.15"/>
    <row r="178" s="267" customFormat="1" ht="18" customHeight="1" x14ac:dyDescent="0.15"/>
    <row r="179" s="267" customFormat="1" ht="18" customHeight="1" x14ac:dyDescent="0.15"/>
    <row r="180" s="267" customFormat="1" ht="18" customHeight="1" x14ac:dyDescent="0.15"/>
    <row r="181" s="267" customFormat="1" ht="18" customHeight="1" x14ac:dyDescent="0.15"/>
    <row r="182" s="267" customFormat="1" ht="18" customHeight="1" x14ac:dyDescent="0.15"/>
    <row r="183" s="267" customFormat="1" ht="18" customHeight="1" x14ac:dyDescent="0.15"/>
    <row r="184" s="267" customFormat="1" ht="18" customHeight="1" x14ac:dyDescent="0.15"/>
    <row r="185" s="267" customFormat="1" ht="18" customHeight="1" x14ac:dyDescent="0.15"/>
    <row r="186" s="267" customFormat="1" ht="18" customHeight="1" x14ac:dyDescent="0.15"/>
    <row r="187" s="267" customFormat="1" ht="18" customHeight="1" x14ac:dyDescent="0.15"/>
    <row r="188" s="267" customFormat="1" ht="18" customHeight="1" x14ac:dyDescent="0.15"/>
    <row r="189" s="267" customFormat="1" ht="18" customHeight="1" x14ac:dyDescent="0.15"/>
    <row r="190" s="267" customFormat="1" ht="18" customHeight="1" x14ac:dyDescent="0.15"/>
    <row r="191" s="267" customFormat="1" ht="18" customHeight="1" x14ac:dyDescent="0.15"/>
    <row r="192" s="267" customFormat="1" ht="18" customHeight="1" x14ac:dyDescent="0.15"/>
    <row r="193" s="267" customFormat="1" ht="18" customHeight="1" x14ac:dyDescent="0.15"/>
    <row r="194" s="267" customFormat="1" ht="18" customHeight="1" x14ac:dyDescent="0.15"/>
    <row r="195" s="267" customFormat="1" ht="18" customHeight="1" x14ac:dyDescent="0.15"/>
    <row r="196" s="267" customFormat="1" ht="18" customHeight="1" x14ac:dyDescent="0.15"/>
    <row r="197" s="267" customFormat="1" ht="18" customHeight="1" x14ac:dyDescent="0.15"/>
    <row r="198" s="267" customFormat="1" ht="18" customHeight="1" x14ac:dyDescent="0.15"/>
    <row r="199" s="267" customFormat="1" ht="18" customHeight="1" x14ac:dyDescent="0.15"/>
    <row r="200" s="267" customFormat="1" ht="18" customHeight="1" x14ac:dyDescent="0.15"/>
    <row r="201" s="267" customFormat="1" ht="18" customHeight="1" x14ac:dyDescent="0.15"/>
    <row r="202" s="267" customFormat="1" ht="18" customHeight="1" x14ac:dyDescent="0.15"/>
    <row r="203" s="267" customFormat="1" ht="18" customHeight="1" x14ac:dyDescent="0.15"/>
    <row r="204" s="267" customFormat="1" ht="18" customHeight="1" x14ac:dyDescent="0.15"/>
    <row r="205" s="267" customFormat="1" ht="18" customHeight="1" x14ac:dyDescent="0.15"/>
    <row r="206" s="267" customFormat="1" ht="18" customHeight="1" x14ac:dyDescent="0.15"/>
    <row r="207" s="267" customFormat="1" ht="18" customHeight="1" x14ac:dyDescent="0.15"/>
    <row r="208" s="267" customFormat="1" ht="18" customHeight="1" x14ac:dyDescent="0.15"/>
    <row r="209" s="267" customFormat="1" ht="18" customHeight="1" x14ac:dyDescent="0.15"/>
    <row r="210" s="267" customFormat="1" ht="18" customHeight="1" x14ac:dyDescent="0.15"/>
    <row r="211" s="267" customFormat="1" ht="18" customHeight="1" x14ac:dyDescent="0.15"/>
    <row r="212" s="267" customFormat="1" ht="18" customHeight="1" x14ac:dyDescent="0.15"/>
    <row r="213" s="267" customFormat="1" ht="18" customHeight="1" x14ac:dyDescent="0.15"/>
    <row r="214" s="267" customFormat="1" ht="18" customHeight="1" x14ac:dyDescent="0.15"/>
    <row r="215" s="267" customFormat="1" ht="18" customHeight="1" x14ac:dyDescent="0.15"/>
    <row r="216" s="267" customFormat="1" ht="18" customHeight="1" x14ac:dyDescent="0.15"/>
    <row r="217" s="267" customFormat="1" ht="18" customHeight="1" x14ac:dyDescent="0.15"/>
    <row r="218" s="267" customFormat="1" ht="18" customHeight="1" x14ac:dyDescent="0.15"/>
    <row r="219" s="267" customFormat="1" ht="18" customHeight="1" x14ac:dyDescent="0.15"/>
    <row r="220" s="267" customFormat="1" ht="18" customHeight="1" x14ac:dyDescent="0.15"/>
    <row r="221" s="267" customFormat="1" ht="18" customHeight="1" x14ac:dyDescent="0.15"/>
    <row r="222" s="267" customFormat="1" ht="18" customHeight="1" x14ac:dyDescent="0.15"/>
    <row r="223" s="267" customFormat="1" ht="18" customHeight="1" x14ac:dyDescent="0.15"/>
    <row r="224" s="267" customFormat="1" ht="18" customHeight="1" x14ac:dyDescent="0.15"/>
    <row r="225" s="267" customFormat="1" ht="18" customHeight="1" x14ac:dyDescent="0.15"/>
    <row r="226" s="267" customFormat="1" ht="18" customHeight="1" x14ac:dyDescent="0.15"/>
  </sheetData>
  <sheetProtection algorithmName="SHA-512" hashValue="kp33vEnDbbXTauIJjQ2+RTYhAj0KE1FuusW3OgB4MWYzfmp9gMWJe+HLXCJEES+Z7oXt9cDLzFOvbL0ymJpM9Q==" saltValue="tuA/AtaxLQLaC89q0NH0yQ==" spinCount="100000" sheet="1" objects="1" scenarios="1"/>
  <mergeCells count="60">
    <mergeCell ref="B28:K28"/>
    <mergeCell ref="B29:K29"/>
    <mergeCell ref="B30:K30"/>
    <mergeCell ref="F34:K34"/>
    <mergeCell ref="F31:K31"/>
    <mergeCell ref="B31:C32"/>
    <mergeCell ref="D31:D32"/>
    <mergeCell ref="E31:E32"/>
    <mergeCell ref="D33:D34"/>
    <mergeCell ref="E33:E34"/>
    <mergeCell ref="B33:C34"/>
    <mergeCell ref="F33:K33"/>
    <mergeCell ref="F32:K32"/>
    <mergeCell ref="D14:D15"/>
    <mergeCell ref="B14:C15"/>
    <mergeCell ref="B25:K25"/>
    <mergeCell ref="B27:K27"/>
    <mergeCell ref="F20:K20"/>
    <mergeCell ref="D16:D17"/>
    <mergeCell ref="D18:D19"/>
    <mergeCell ref="E16:E20"/>
    <mergeCell ref="B21:C21"/>
    <mergeCell ref="B22:C22"/>
    <mergeCell ref="B20:C20"/>
    <mergeCell ref="B16:C17"/>
    <mergeCell ref="B18:C19"/>
    <mergeCell ref="F21:K21"/>
    <mergeCell ref="F22:K22"/>
    <mergeCell ref="F16:K16"/>
    <mergeCell ref="F17:K17"/>
    <mergeCell ref="F19:K19"/>
    <mergeCell ref="F10:K10"/>
    <mergeCell ref="E14:E15"/>
    <mergeCell ref="F11:K12"/>
    <mergeCell ref="F13:K13"/>
    <mergeCell ref="F14:J15"/>
    <mergeCell ref="F18:K18"/>
    <mergeCell ref="D5:K5"/>
    <mergeCell ref="D6:K6"/>
    <mergeCell ref="D7:K7"/>
    <mergeCell ref="B8:B9"/>
    <mergeCell ref="B11:B12"/>
    <mergeCell ref="F8:K9"/>
    <mergeCell ref="E8:E9"/>
    <mergeCell ref="A5:A20"/>
    <mergeCell ref="B7:C7"/>
    <mergeCell ref="B13:C13"/>
    <mergeCell ref="A21:A22"/>
    <mergeCell ref="A23:A39"/>
    <mergeCell ref="B23:K23"/>
    <mergeCell ref="B37:B39"/>
    <mergeCell ref="F35:K35"/>
    <mergeCell ref="F36:K36"/>
    <mergeCell ref="F37:K37"/>
    <mergeCell ref="F38:K38"/>
    <mergeCell ref="F39:K39"/>
    <mergeCell ref="B35:C35"/>
    <mergeCell ref="B36:C36"/>
    <mergeCell ref="B5:C5"/>
    <mergeCell ref="B6:C6"/>
  </mergeCells>
  <phoneticPr fontId="8"/>
  <dataValidations count="3">
    <dataValidation operator="greaterThan" allowBlank="1" showInputMessage="1" showErrorMessage="1" sqref="D13" xr:uid="{00000000-0002-0000-0100-000000000000}"/>
    <dataValidation type="list" allowBlank="1" showInputMessage="1" showErrorMessage="1" sqref="D22" xr:uid="{00000000-0002-0000-0100-000001000000}">
      <formula1>"Ⅲ,Ⅳ"</formula1>
    </dataValidation>
    <dataValidation type="list" allowBlank="1" showInputMessage="1" showErrorMessage="1" sqref="D21" xr:uid="{00000000-0002-0000-0100-000002000000}">
      <formula1>"30,32,34,36,38"</formula1>
    </dataValidation>
  </dataValidations>
  <printOptions horizontalCentered="1"/>
  <pageMargins left="0.19685039370078741" right="0.19685039370078741" top="0.23622047244094491" bottom="0" header="0.51181102362204722" footer="0.11811023622047245"/>
  <pageSetup paperSize="9"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E151"/>
  <sheetViews>
    <sheetView showGridLines="0" zoomScale="175" zoomScaleNormal="175" zoomScaleSheetLayoutView="85" zoomScalePageLayoutView="55" workbookViewId="0">
      <selection sqref="A1:Z2"/>
    </sheetView>
  </sheetViews>
  <sheetFormatPr defaultColWidth="3.75" defaultRowHeight="16.149999999999999" customHeight="1" x14ac:dyDescent="0.15"/>
  <cols>
    <col min="1" max="4" width="3.75" style="155"/>
    <col min="5" max="5" width="3.75" style="155" customWidth="1"/>
    <col min="6" max="7" width="3.75" style="155"/>
    <col min="8" max="8" width="3.75" style="155" customWidth="1"/>
    <col min="9" max="9" width="3.75" style="155"/>
    <col min="10" max="13" width="3.75" style="155" customWidth="1"/>
    <col min="14" max="14" width="3.75" style="155"/>
    <col min="15" max="17" width="3.75" style="155" customWidth="1"/>
    <col min="18" max="16384" width="3.75" style="155"/>
  </cols>
  <sheetData>
    <row r="1" spans="1:29" s="158" customFormat="1" ht="10.15" customHeight="1" x14ac:dyDescent="0.15">
      <c r="A1" s="581" t="s">
        <v>1215</v>
      </c>
      <c r="B1" s="581"/>
      <c r="C1" s="581"/>
      <c r="D1" s="581"/>
      <c r="E1" s="581"/>
      <c r="F1" s="581"/>
      <c r="G1" s="581"/>
      <c r="H1" s="581"/>
      <c r="I1" s="581"/>
      <c r="J1" s="581"/>
      <c r="K1" s="581"/>
      <c r="L1" s="581"/>
      <c r="M1" s="581"/>
      <c r="N1" s="581"/>
      <c r="O1" s="581"/>
      <c r="P1" s="581"/>
      <c r="Q1" s="581"/>
      <c r="R1" s="581"/>
      <c r="S1" s="581"/>
      <c r="T1" s="581"/>
      <c r="U1" s="581"/>
      <c r="V1" s="581"/>
      <c r="W1" s="581"/>
      <c r="X1" s="581"/>
      <c r="Y1" s="581"/>
      <c r="Z1" s="581"/>
    </row>
    <row r="2" spans="1:29" s="158" customFormat="1" ht="10.15" customHeight="1" thickBot="1" x14ac:dyDescent="0.2">
      <c r="A2" s="581"/>
      <c r="B2" s="581"/>
      <c r="C2" s="581"/>
      <c r="D2" s="581"/>
      <c r="E2" s="581"/>
      <c r="F2" s="581"/>
      <c r="G2" s="581"/>
      <c r="H2" s="581"/>
      <c r="I2" s="581"/>
      <c r="J2" s="581"/>
      <c r="K2" s="581"/>
      <c r="L2" s="581"/>
      <c r="M2" s="581"/>
      <c r="N2" s="581"/>
      <c r="O2" s="581"/>
      <c r="P2" s="581"/>
      <c r="Q2" s="581"/>
      <c r="R2" s="581"/>
      <c r="S2" s="581"/>
      <c r="T2" s="581"/>
      <c r="U2" s="581"/>
      <c r="V2" s="581"/>
      <c r="W2" s="581"/>
      <c r="X2" s="581"/>
      <c r="Y2" s="581"/>
      <c r="Z2" s="581"/>
    </row>
    <row r="3" spans="1:29" ht="7.9" customHeight="1" x14ac:dyDescent="0.15">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6"/>
    </row>
    <row r="4" spans="1:29" ht="16.149999999999999" customHeight="1" x14ac:dyDescent="0.15">
      <c r="A4" s="217" t="s">
        <v>1117</v>
      </c>
      <c r="Z4" s="218"/>
    </row>
    <row r="5" spans="1:29" ht="16.149999999999999" customHeight="1" x14ac:dyDescent="0.15">
      <c r="A5" s="217"/>
      <c r="B5" s="616" t="s">
        <v>0</v>
      </c>
      <c r="C5" s="617"/>
      <c r="D5" s="617"/>
      <c r="E5" s="617"/>
      <c r="F5" s="617"/>
      <c r="G5" s="617"/>
      <c r="H5" s="617"/>
      <c r="I5" s="618"/>
      <c r="J5" s="371" t="str">
        <f>'1.荷重検討・入力'!D5</f>
        <v>ケイミュー本社新築工事</v>
      </c>
      <c r="K5" s="372"/>
      <c r="L5" s="176"/>
      <c r="M5" s="176"/>
      <c r="N5" s="176"/>
      <c r="O5" s="176"/>
      <c r="P5" s="176"/>
      <c r="Q5" s="176"/>
      <c r="R5" s="176"/>
      <c r="S5" s="176"/>
      <c r="T5" s="176"/>
      <c r="U5" s="176"/>
      <c r="V5" s="176"/>
      <c r="W5" s="176"/>
      <c r="X5" s="176"/>
      <c r="Y5" s="177"/>
      <c r="Z5" s="218"/>
    </row>
    <row r="6" spans="1:29" ht="16.149999999999999" customHeight="1" x14ac:dyDescent="0.15">
      <c r="A6" s="217"/>
      <c r="B6" s="619" t="s">
        <v>1</v>
      </c>
      <c r="C6" s="690"/>
      <c r="D6" s="690"/>
      <c r="E6" s="690"/>
      <c r="F6" s="690"/>
      <c r="G6" s="690"/>
      <c r="H6" s="690"/>
      <c r="I6" s="621"/>
      <c r="J6" s="373" t="str">
        <f>'1.荷重検討・入力'!D6</f>
        <v>大阪府大阪市中央区城見1-2-27</v>
      </c>
      <c r="K6" s="391"/>
      <c r="L6" s="178"/>
      <c r="M6" s="178"/>
      <c r="N6" s="178"/>
      <c r="O6" s="178"/>
      <c r="P6" s="178"/>
      <c r="Q6" s="178"/>
      <c r="R6" s="178"/>
      <c r="S6" s="178"/>
      <c r="T6" s="178"/>
      <c r="U6" s="178"/>
      <c r="V6" s="178"/>
      <c r="W6" s="178"/>
      <c r="X6" s="178"/>
      <c r="Y6" s="179"/>
      <c r="Z6" s="218"/>
    </row>
    <row r="7" spans="1:29" ht="16.149999999999999" customHeight="1" x14ac:dyDescent="0.15">
      <c r="A7" s="217"/>
      <c r="B7" s="619" t="s">
        <v>842</v>
      </c>
      <c r="C7" s="690"/>
      <c r="D7" s="690"/>
      <c r="E7" s="690"/>
      <c r="F7" s="690"/>
      <c r="G7" s="690"/>
      <c r="H7" s="690"/>
      <c r="I7" s="621"/>
      <c r="J7" s="373" t="str">
        <f>'1.荷重検討・入力'!D7</f>
        <v>コロニアルグラッサ</v>
      </c>
      <c r="K7" s="391"/>
      <c r="L7" s="178"/>
      <c r="M7" s="178"/>
      <c r="N7" s="178"/>
      <c r="O7" s="178"/>
      <c r="P7" s="178"/>
      <c r="Q7" s="178"/>
      <c r="R7" s="178"/>
      <c r="S7" s="178"/>
      <c r="T7" s="178"/>
      <c r="U7" s="178"/>
      <c r="V7" s="178"/>
      <c r="W7" s="178"/>
      <c r="X7" s="178"/>
      <c r="Y7" s="179"/>
      <c r="Z7" s="218"/>
    </row>
    <row r="8" spans="1:29" ht="16.149999999999999" customHeight="1" x14ac:dyDescent="0.15">
      <c r="A8" s="217"/>
      <c r="B8" s="619" t="s">
        <v>1160</v>
      </c>
      <c r="C8" s="620"/>
      <c r="D8" s="620"/>
      <c r="E8" s="620"/>
      <c r="F8" s="620"/>
      <c r="G8" s="620"/>
      <c r="H8" s="620"/>
      <c r="I8" s="621"/>
      <c r="J8" s="640">
        <f>'1.荷重検討・入力'!D8*'1.荷重検討・入力'!D9/1000000</f>
        <v>1</v>
      </c>
      <c r="K8" s="642"/>
      <c r="L8" s="180" t="s">
        <v>911</v>
      </c>
      <c r="M8" s="178"/>
      <c r="N8" s="178"/>
      <c r="O8" s="178"/>
      <c r="P8" s="178"/>
      <c r="Q8" s="178"/>
      <c r="R8" s="178"/>
      <c r="S8" s="178"/>
      <c r="T8" s="178"/>
      <c r="U8" s="178"/>
      <c r="V8" s="178"/>
      <c r="W8" s="178"/>
      <c r="X8" s="178"/>
      <c r="Y8" s="179"/>
      <c r="Z8" s="218"/>
    </row>
    <row r="9" spans="1:29" ht="16.149999999999999" customHeight="1" x14ac:dyDescent="0.15">
      <c r="A9" s="217"/>
      <c r="B9" s="619" t="s">
        <v>1162</v>
      </c>
      <c r="C9" s="620"/>
      <c r="D9" s="620"/>
      <c r="E9" s="620"/>
      <c r="F9" s="620"/>
      <c r="G9" s="620"/>
      <c r="H9" s="620"/>
      <c r="I9" s="621"/>
      <c r="J9" s="591">
        <f>'1.荷重検討・入力'!D11</f>
        <v>1300</v>
      </c>
      <c r="K9" s="735"/>
      <c r="L9" s="178" t="s">
        <v>920</v>
      </c>
      <c r="M9" s="178"/>
      <c r="N9" s="178"/>
      <c r="O9" s="178"/>
      <c r="P9" s="178"/>
      <c r="Q9" s="178"/>
      <c r="R9" s="178"/>
      <c r="S9" s="178"/>
      <c r="T9" s="178"/>
      <c r="U9" s="178"/>
      <c r="V9" s="178"/>
      <c r="W9" s="178"/>
      <c r="X9" s="178"/>
      <c r="Y9" s="179"/>
      <c r="Z9" s="218"/>
    </row>
    <row r="10" spans="1:29" ht="16.149999999999999" customHeight="1" x14ac:dyDescent="0.15">
      <c r="A10" s="217"/>
      <c r="B10" s="619" t="s">
        <v>936</v>
      </c>
      <c r="C10" s="690"/>
      <c r="D10" s="690"/>
      <c r="E10" s="690"/>
      <c r="F10" s="690"/>
      <c r="G10" s="690"/>
      <c r="H10" s="690"/>
      <c r="I10" s="621"/>
      <c r="J10" s="591">
        <f>'1.荷重検討・入力'!D21</f>
        <v>38</v>
      </c>
      <c r="K10" s="735"/>
      <c r="L10" s="178" t="s">
        <v>843</v>
      </c>
      <c r="M10" s="181"/>
      <c r="N10" s="706" t="s">
        <v>1252</v>
      </c>
      <c r="O10" s="706"/>
      <c r="P10" s="706"/>
      <c r="Q10" s="706"/>
      <c r="R10" s="706"/>
      <c r="S10" s="706"/>
      <c r="T10" s="706"/>
      <c r="U10" s="706"/>
      <c r="V10" s="706"/>
      <c r="W10" s="706"/>
      <c r="X10" s="706"/>
      <c r="Y10" s="707"/>
      <c r="Z10" s="218"/>
    </row>
    <row r="11" spans="1:29" ht="16.149999999999999" customHeight="1" x14ac:dyDescent="0.15">
      <c r="A11" s="217"/>
      <c r="B11" s="619" t="s">
        <v>817</v>
      </c>
      <c r="C11" s="690"/>
      <c r="D11" s="690"/>
      <c r="E11" s="690"/>
      <c r="F11" s="690"/>
      <c r="G11" s="690"/>
      <c r="H11" s="690"/>
      <c r="I11" s="621"/>
      <c r="J11" s="736" t="str">
        <f>'1.荷重検討・入力'!$D$22</f>
        <v>Ⅲ</v>
      </c>
      <c r="K11" s="737"/>
      <c r="L11" s="178"/>
      <c r="M11" s="178"/>
      <c r="N11" s="706" t="s">
        <v>1253</v>
      </c>
      <c r="O11" s="706"/>
      <c r="P11" s="706"/>
      <c r="Q11" s="706"/>
      <c r="R11" s="706"/>
      <c r="S11" s="706"/>
      <c r="T11" s="706"/>
      <c r="U11" s="706"/>
      <c r="V11" s="706"/>
      <c r="W11" s="706"/>
      <c r="X11" s="706"/>
      <c r="Y11" s="707"/>
      <c r="Z11" s="218"/>
    </row>
    <row r="12" spans="1:29" ht="16.149999999999999" customHeight="1" x14ac:dyDescent="0.15">
      <c r="A12" s="217"/>
      <c r="B12" s="619" t="s">
        <v>887</v>
      </c>
      <c r="C12" s="691" t="s">
        <v>895</v>
      </c>
      <c r="D12" s="690"/>
      <c r="E12" s="690"/>
      <c r="F12" s="690"/>
      <c r="G12" s="690"/>
      <c r="H12" s="690"/>
      <c r="I12" s="621"/>
      <c r="J12" s="677">
        <f>IF('1.荷重検討・入力'!D16&lt;='1.荷重検討・入力'!D18,"不適",'1.荷重検討・入力'!D16)</f>
        <v>12</v>
      </c>
      <c r="K12" s="642"/>
      <c r="L12" s="178" t="s">
        <v>844</v>
      </c>
      <c r="M12" s="181"/>
      <c r="N12" s="666" t="s">
        <v>1172</v>
      </c>
      <c r="O12" s="667"/>
      <c r="P12" s="667"/>
      <c r="Q12" s="667"/>
      <c r="R12" s="667"/>
      <c r="S12" s="667"/>
      <c r="T12" s="667"/>
      <c r="U12" s="667"/>
      <c r="V12" s="667"/>
      <c r="W12" s="667"/>
      <c r="X12" s="667"/>
      <c r="Y12" s="668"/>
      <c r="Z12" s="218"/>
    </row>
    <row r="13" spans="1:29" ht="16.149999999999999" customHeight="1" x14ac:dyDescent="0.15">
      <c r="A13" s="217"/>
      <c r="B13" s="619"/>
      <c r="C13" s="691" t="s">
        <v>894</v>
      </c>
      <c r="D13" s="690"/>
      <c r="E13" s="690"/>
      <c r="F13" s="690"/>
      <c r="G13" s="690"/>
      <c r="H13" s="690"/>
      <c r="I13" s="621"/>
      <c r="J13" s="640">
        <f>IF('1.荷重検討・入力'!D16&lt;='1.荷重検討・入力'!D18,"不適",'1.荷重検討・入力'!D18)</f>
        <v>8</v>
      </c>
      <c r="K13" s="642"/>
      <c r="L13" s="178" t="s">
        <v>844</v>
      </c>
      <c r="M13" s="178"/>
      <c r="N13" s="669"/>
      <c r="O13" s="670"/>
      <c r="P13" s="670"/>
      <c r="Q13" s="670"/>
      <c r="R13" s="670"/>
      <c r="S13" s="670"/>
      <c r="T13" s="670"/>
      <c r="U13" s="670"/>
      <c r="V13" s="670"/>
      <c r="W13" s="670"/>
      <c r="X13" s="670"/>
      <c r="Y13" s="671"/>
      <c r="Z13" s="218"/>
    </row>
    <row r="14" spans="1:29" ht="16.149999999999999" customHeight="1" x14ac:dyDescent="0.15">
      <c r="A14" s="217"/>
      <c r="B14" s="619"/>
      <c r="C14" s="691" t="s">
        <v>1171</v>
      </c>
      <c r="D14" s="690"/>
      <c r="E14" s="690"/>
      <c r="F14" s="690"/>
      <c r="G14" s="690"/>
      <c r="H14" s="690"/>
      <c r="I14" s="621"/>
      <c r="J14" s="640">
        <f>IF(J12="不適","不適",IF('1.荷重検討・入力'!D20&gt;10,"不適",'1.荷重検討・入力'!D20))</f>
        <v>10</v>
      </c>
      <c r="K14" s="642"/>
      <c r="L14" s="178" t="s">
        <v>844</v>
      </c>
      <c r="M14" s="181"/>
      <c r="N14" s="672"/>
      <c r="O14" s="673"/>
      <c r="P14" s="673"/>
      <c r="Q14" s="673"/>
      <c r="R14" s="673"/>
      <c r="S14" s="673"/>
      <c r="T14" s="673"/>
      <c r="U14" s="673"/>
      <c r="V14" s="673"/>
      <c r="W14" s="673"/>
      <c r="X14" s="673"/>
      <c r="Y14" s="674"/>
      <c r="Z14" s="218"/>
    </row>
    <row r="15" spans="1:29" ht="40.15" customHeight="1" x14ac:dyDescent="0.15">
      <c r="A15" s="217"/>
      <c r="B15" s="540" t="s">
        <v>815</v>
      </c>
      <c r="C15" s="704"/>
      <c r="D15" s="704"/>
      <c r="E15" s="704"/>
      <c r="F15" s="704"/>
      <c r="G15" s="704"/>
      <c r="H15" s="704"/>
      <c r="I15" s="705"/>
      <c r="J15" s="675">
        <f>IF(OR('1.荷重検討・入力'!D13&lt;2.5,'1.荷重検討・入力'!D13&gt;10,AND('1.荷重検討・入力'!D13=0,OR('1.荷重検討・入力'!K15&lt;DEGREES(ATAN(0.25)),'1.荷重検討・入力'!K15&gt;DEGREES(ATAN(1))))),"不適",IF('1.荷重検討・入力'!D13=0,TAN(RADIANS('1.荷重検討・入力'!K15))*10,'1.荷重検討・入力'!D13))</f>
        <v>2.5</v>
      </c>
      <c r="K15" s="676"/>
      <c r="L15" s="303" t="s">
        <v>1194</v>
      </c>
      <c r="M15" s="303" t="s">
        <v>838</v>
      </c>
      <c r="N15" s="303"/>
      <c r="O15" s="390">
        <f>IF(OR('1.荷重検討・入力'!D14&gt;45,AND('1.荷重検討・入力'!D14&lt;&gt;0,'1.荷重検討・入力'!D14&lt;DEGREES(ATAN(0.25)))),"不適",IF('1.荷重検討・入力'!D14=0,'1.荷重検討・入力'!K15,'1.荷重検討・入力'!D14))</f>
        <v>14.036243467926479</v>
      </c>
      <c r="P15" s="303" t="s">
        <v>816</v>
      </c>
      <c r="Q15" s="678" t="s">
        <v>1254</v>
      </c>
      <c r="R15" s="679"/>
      <c r="S15" s="679"/>
      <c r="T15" s="679"/>
      <c r="U15" s="679"/>
      <c r="V15" s="679"/>
      <c r="W15" s="679"/>
      <c r="X15" s="679"/>
      <c r="Y15" s="680"/>
      <c r="Z15" s="218"/>
      <c r="AB15" s="872">
        <f>IF(OR('1.荷重検討・入力'!D13&lt;2.5,'1.荷重検討・入力'!D13&gt;10,AND('1.荷重検討・入力'!D13=0,OR('1.荷重検討・入力'!K15&lt;DEGREES(ATAN(0.25)),'1.荷重検討・入力'!K15&gt;DEGREES(ATAN(1))))),"不適",IF('1.荷重検討・入力'!D13=0,TAN(RADIANS('1.荷重検討・入力'!K15))*10,'1.荷重検討・入力'!D13))</f>
        <v>2.5</v>
      </c>
      <c r="AC15" s="160"/>
    </row>
    <row r="16" spans="1:29" ht="16.149999999999999" customHeight="1" x14ac:dyDescent="0.15">
      <c r="A16" s="217"/>
      <c r="Z16" s="218"/>
    </row>
    <row r="17" spans="1:26" ht="16.149999999999999" customHeight="1" x14ac:dyDescent="0.15">
      <c r="A17" s="217" t="s">
        <v>1195</v>
      </c>
      <c r="Z17" s="218"/>
    </row>
    <row r="18" spans="1:26" ht="6" customHeight="1" x14ac:dyDescent="0.15">
      <c r="A18" s="217"/>
      <c r="B18" s="223"/>
      <c r="C18" s="224"/>
      <c r="D18" s="224"/>
      <c r="E18" s="224"/>
      <c r="F18" s="224"/>
      <c r="G18" s="224"/>
      <c r="H18" s="224"/>
      <c r="I18" s="224"/>
      <c r="J18" s="224"/>
      <c r="K18" s="224"/>
      <c r="L18" s="224"/>
      <c r="M18" s="224"/>
      <c r="N18" s="224"/>
      <c r="O18" s="224"/>
      <c r="P18" s="224"/>
      <c r="Q18" s="224"/>
      <c r="R18" s="224"/>
      <c r="S18" s="224"/>
      <c r="T18" s="224"/>
      <c r="U18" s="224"/>
      <c r="V18" s="224"/>
      <c r="W18" s="224"/>
      <c r="X18" s="224"/>
      <c r="Y18" s="225"/>
      <c r="Z18" s="218"/>
    </row>
    <row r="19" spans="1:26" ht="16.149999999999999" customHeight="1" x14ac:dyDescent="0.15">
      <c r="A19" s="217"/>
      <c r="B19" s="226" t="s">
        <v>985</v>
      </c>
      <c r="S19" s="219" t="s">
        <v>947</v>
      </c>
      <c r="T19" s="687">
        <f>T20*M22*M23</f>
        <v>1760.6698771734716</v>
      </c>
      <c r="U19" s="687"/>
      <c r="V19" s="155" t="s">
        <v>916</v>
      </c>
      <c r="Y19" s="227"/>
      <c r="Z19" s="218"/>
    </row>
    <row r="20" spans="1:26" ht="16.149999999999999" customHeight="1" x14ac:dyDescent="0.15">
      <c r="A20" s="217"/>
      <c r="B20" s="226"/>
      <c r="C20" s="155" t="s">
        <v>921</v>
      </c>
      <c r="S20" s="219" t="s">
        <v>948</v>
      </c>
      <c r="T20" s="687">
        <f>0.6*J10^2*M26*W49</f>
        <v>1365.4358132635869</v>
      </c>
      <c r="U20" s="687"/>
      <c r="V20" s="155" t="s">
        <v>910</v>
      </c>
      <c r="Y20" s="227"/>
      <c r="Z20" s="218"/>
    </row>
    <row r="21" spans="1:26" ht="16.149999999999999" customHeight="1" x14ac:dyDescent="0.15">
      <c r="A21" s="217"/>
      <c r="B21" s="226"/>
      <c r="D21" s="155" t="s">
        <v>909</v>
      </c>
      <c r="Y21" s="227"/>
      <c r="Z21" s="218"/>
    </row>
    <row r="22" spans="1:26" ht="16.149999999999999" customHeight="1" x14ac:dyDescent="0.15">
      <c r="A22" s="217"/>
      <c r="B22" s="226"/>
      <c r="C22" s="155" t="s">
        <v>901</v>
      </c>
      <c r="L22" s="155" t="s">
        <v>917</v>
      </c>
      <c r="M22" s="681">
        <f>R53</f>
        <v>1.2894563479811028</v>
      </c>
      <c r="N22" s="681"/>
      <c r="Y22" s="227"/>
      <c r="Z22" s="218"/>
    </row>
    <row r="23" spans="1:26" ht="16.149999999999999" customHeight="1" x14ac:dyDescent="0.15">
      <c r="A23" s="217"/>
      <c r="B23" s="226"/>
      <c r="C23" s="155" t="s">
        <v>915</v>
      </c>
      <c r="L23" s="155" t="s">
        <v>917</v>
      </c>
      <c r="M23" s="682">
        <f>J8</f>
        <v>1</v>
      </c>
      <c r="N23" s="682"/>
      <c r="O23" s="155" t="s">
        <v>911</v>
      </c>
      <c r="Y23" s="227"/>
      <c r="Z23" s="218"/>
    </row>
    <row r="24" spans="1:26" ht="6" customHeight="1" x14ac:dyDescent="0.15">
      <c r="A24" s="217"/>
      <c r="B24" s="228"/>
      <c r="C24" s="229"/>
      <c r="D24" s="229"/>
      <c r="E24" s="229"/>
      <c r="F24" s="229"/>
      <c r="G24" s="229"/>
      <c r="H24" s="229"/>
      <c r="I24" s="229"/>
      <c r="J24" s="229"/>
      <c r="K24" s="229"/>
      <c r="L24" s="229"/>
      <c r="M24" s="229"/>
      <c r="N24" s="229"/>
      <c r="O24" s="229"/>
      <c r="P24" s="230"/>
      <c r="Q24" s="229"/>
      <c r="R24" s="229"/>
      <c r="S24" s="229"/>
      <c r="T24" s="229"/>
      <c r="U24" s="229"/>
      <c r="V24" s="229"/>
      <c r="W24" s="229"/>
      <c r="X24" s="229"/>
      <c r="Y24" s="231"/>
      <c r="Z24" s="218"/>
    </row>
    <row r="25" spans="1:26" ht="16.149999999999999" customHeight="1" x14ac:dyDescent="0.15">
      <c r="A25" s="217"/>
      <c r="B25" s="155" t="s">
        <v>902</v>
      </c>
      <c r="Z25" s="218"/>
    </row>
    <row r="26" spans="1:26" ht="16.149999999999999" customHeight="1" x14ac:dyDescent="0.15">
      <c r="A26" s="217"/>
      <c r="C26" s="155" t="s">
        <v>922</v>
      </c>
      <c r="L26" s="219" t="s">
        <v>935</v>
      </c>
      <c r="M26" s="694">
        <f>T31^2*R38</f>
        <v>1.5759877807751463</v>
      </c>
      <c r="N26" s="694"/>
      <c r="Z26" s="218"/>
    </row>
    <row r="27" spans="1:26" ht="16.149999999999999" customHeight="1" x14ac:dyDescent="0.15">
      <c r="A27" s="217"/>
      <c r="C27" s="155" t="s">
        <v>903</v>
      </c>
      <c r="Z27" s="218"/>
    </row>
    <row r="28" spans="1:26" ht="16.149999999999999" customHeight="1" x14ac:dyDescent="0.15">
      <c r="A28" s="217"/>
      <c r="C28" s="155" t="s">
        <v>893</v>
      </c>
      <c r="Z28" s="218"/>
    </row>
    <row r="29" spans="1:26" ht="16.149999999999999" customHeight="1" x14ac:dyDescent="0.15">
      <c r="A29" s="217"/>
      <c r="D29" s="155" t="s">
        <v>924</v>
      </c>
      <c r="M29" s="160"/>
      <c r="N29" s="160"/>
      <c r="O29" s="160"/>
      <c r="P29" s="160"/>
      <c r="Q29" s="159"/>
      <c r="Z29" s="218"/>
    </row>
    <row r="30" spans="1:26" ht="16.149999999999999" customHeight="1" x14ac:dyDescent="0.15">
      <c r="A30" s="217"/>
      <c r="D30" s="155" t="s">
        <v>923</v>
      </c>
      <c r="Z30" s="218"/>
    </row>
    <row r="31" spans="1:26" ht="16.149999999999999" customHeight="1" x14ac:dyDescent="0.15">
      <c r="A31" s="217"/>
      <c r="D31" s="610" t="s">
        <v>832</v>
      </c>
      <c r="E31" s="611"/>
      <c r="F31" s="611"/>
      <c r="G31" s="611"/>
      <c r="H31" s="205" t="s">
        <v>830</v>
      </c>
      <c r="I31" s="205" t="s">
        <v>950</v>
      </c>
      <c r="J31" s="692" t="s">
        <v>818</v>
      </c>
      <c r="K31" s="693"/>
      <c r="L31" s="155" t="s">
        <v>951</v>
      </c>
      <c r="M31" s="697" t="s">
        <v>930</v>
      </c>
      <c r="N31" s="688" t="str">
        <f>IF(T32&lt;=U36,"Ｅr=1.7（Ｚb／ＺG","Ｅr＝1.7（Ｈ／ＺG")</f>
        <v>Ｅr＝1.7（Ｈ／ＺG</v>
      </c>
      <c r="O31" s="689"/>
      <c r="P31" s="689"/>
      <c r="Q31" s="689"/>
      <c r="R31" s="381" t="s">
        <v>949</v>
      </c>
      <c r="S31" s="382" t="s">
        <v>925</v>
      </c>
      <c r="T31" s="695">
        <f>1.7*(IF(T32&lt;=P34,P34,T32)/R34)^T34</f>
        <v>0.79397425166692814</v>
      </c>
      <c r="U31" s="696"/>
      <c r="Z31" s="218"/>
    </row>
    <row r="32" spans="1:26" ht="16.149999999999999" customHeight="1" x14ac:dyDescent="0.15">
      <c r="A32" s="217"/>
      <c r="D32" s="700" t="s">
        <v>833</v>
      </c>
      <c r="E32" s="701"/>
      <c r="F32" s="701"/>
      <c r="G32" s="701"/>
      <c r="H32" s="339">
        <v>5</v>
      </c>
      <c r="I32" s="340">
        <v>250</v>
      </c>
      <c r="J32" s="708">
        <v>0.1</v>
      </c>
      <c r="K32" s="709"/>
      <c r="M32" s="698"/>
      <c r="N32" s="383" t="s">
        <v>986</v>
      </c>
      <c r="O32" s="384"/>
      <c r="P32" s="384"/>
      <c r="Q32" s="384"/>
      <c r="R32" s="384"/>
      <c r="S32" s="384" t="s">
        <v>925</v>
      </c>
      <c r="T32" s="614">
        <f>'1.荷重検討・入力'!D20</f>
        <v>10</v>
      </c>
      <c r="U32" s="615"/>
      <c r="Z32" s="218"/>
    </row>
    <row r="33" spans="1:26" ht="16.149999999999999" customHeight="1" x14ac:dyDescent="0.15">
      <c r="A33" s="217"/>
      <c r="D33" s="702" t="s">
        <v>834</v>
      </c>
      <c r="E33" s="703"/>
      <c r="F33" s="703"/>
      <c r="G33" s="703"/>
      <c r="H33" s="206">
        <v>5</v>
      </c>
      <c r="I33" s="182">
        <v>350</v>
      </c>
      <c r="J33" s="655">
        <v>0.15</v>
      </c>
      <c r="K33" s="656"/>
      <c r="M33" s="698"/>
      <c r="N33" s="385" t="s">
        <v>987</v>
      </c>
      <c r="O33" s="386"/>
      <c r="P33" s="386"/>
      <c r="Q33" s="386"/>
      <c r="R33" s="386"/>
      <c r="S33" s="386" t="s">
        <v>925</v>
      </c>
      <c r="T33" s="612" t="str">
        <f>J11</f>
        <v>Ⅲ</v>
      </c>
      <c r="U33" s="613"/>
      <c r="Z33" s="218"/>
    </row>
    <row r="34" spans="1:26" ht="16.149999999999999" customHeight="1" x14ac:dyDescent="0.15">
      <c r="A34" s="217"/>
      <c r="D34" s="702" t="s">
        <v>858</v>
      </c>
      <c r="E34" s="703"/>
      <c r="F34" s="703"/>
      <c r="G34" s="703"/>
      <c r="H34" s="206">
        <v>5</v>
      </c>
      <c r="I34" s="182">
        <v>450</v>
      </c>
      <c r="J34" s="655">
        <v>0.2</v>
      </c>
      <c r="K34" s="656"/>
      <c r="M34" s="699"/>
      <c r="N34" s="387"/>
      <c r="O34" s="388" t="s">
        <v>841</v>
      </c>
      <c r="P34" s="389">
        <f>IF(J11="Ⅳ",10,5)</f>
        <v>5</v>
      </c>
      <c r="Q34" s="388" t="s">
        <v>839</v>
      </c>
      <c r="R34" s="389">
        <f>IF(J11="Ⅰ",250,IF(J11="Ⅱ",350,IF(J11="Ⅲ",450,IF(J11="Ⅳ",550))))</f>
        <v>450</v>
      </c>
      <c r="S34" s="388" t="s">
        <v>840</v>
      </c>
      <c r="T34" s="664">
        <f>IF(J11="Ⅰ",0.1,IF(J11="Ⅱ",0.15,IF(J11="Ⅲ",0.2,IF(J11="Ⅳ",0.27))))</f>
        <v>0.2</v>
      </c>
      <c r="U34" s="665"/>
      <c r="Z34" s="218"/>
    </row>
    <row r="35" spans="1:26" ht="16.149999999999999" customHeight="1" x14ac:dyDescent="0.15">
      <c r="A35" s="217"/>
      <c r="D35" s="661" t="s">
        <v>859</v>
      </c>
      <c r="E35" s="662"/>
      <c r="F35" s="662"/>
      <c r="G35" s="662"/>
      <c r="H35" s="207">
        <v>10</v>
      </c>
      <c r="I35" s="183">
        <v>550</v>
      </c>
      <c r="J35" s="657">
        <v>0.27</v>
      </c>
      <c r="K35" s="658"/>
      <c r="Z35" s="218"/>
    </row>
    <row r="36" spans="1:26" ht="16.149999999999999" customHeight="1" x14ac:dyDescent="0.15">
      <c r="A36" s="217"/>
      <c r="C36" s="155" t="s">
        <v>896</v>
      </c>
      <c r="U36" s="160"/>
      <c r="Z36" s="218"/>
    </row>
    <row r="37" spans="1:26" ht="16.149999999999999" customHeight="1" x14ac:dyDescent="0.15">
      <c r="A37" s="217"/>
      <c r="D37" s="729" t="s">
        <v>933</v>
      </c>
      <c r="E37" s="730"/>
      <c r="F37" s="731"/>
      <c r="G37" s="663" t="s">
        <v>837</v>
      </c>
      <c r="H37" s="659"/>
      <c r="I37" s="659"/>
      <c r="J37" s="659" t="s">
        <v>836</v>
      </c>
      <c r="K37" s="659"/>
      <c r="L37" s="659"/>
      <c r="M37" s="659" t="s">
        <v>835</v>
      </c>
      <c r="N37" s="659"/>
      <c r="O37" s="719"/>
      <c r="P37" s="155" t="s">
        <v>951</v>
      </c>
      <c r="Q37" s="634" t="s">
        <v>931</v>
      </c>
      <c r="R37" s="634"/>
      <c r="Z37" s="218"/>
    </row>
    <row r="38" spans="1:26" ht="16.149999999999999" customHeight="1" x14ac:dyDescent="0.15">
      <c r="A38" s="217"/>
      <c r="D38" s="732"/>
      <c r="E38" s="733"/>
      <c r="F38" s="734"/>
      <c r="G38" s="728" t="s">
        <v>926</v>
      </c>
      <c r="H38" s="660"/>
      <c r="I38" s="660"/>
      <c r="J38" s="660" t="s">
        <v>927</v>
      </c>
      <c r="K38" s="660"/>
      <c r="L38" s="660"/>
      <c r="M38" s="660" t="s">
        <v>928</v>
      </c>
      <c r="N38" s="660"/>
      <c r="O38" s="720"/>
      <c r="Q38" s="379" t="s">
        <v>1147</v>
      </c>
      <c r="R38" s="380">
        <f>IF(J14&lt;=10,G43,IF(J14&gt;=40,M43,($G$43-$M$43)/30*(40-J14)+$M$43))</f>
        <v>2.5</v>
      </c>
      <c r="Z38" s="218"/>
    </row>
    <row r="39" spans="1:26" ht="16.149999999999999" customHeight="1" x14ac:dyDescent="0.15">
      <c r="A39" s="217"/>
      <c r="D39" s="725" t="s">
        <v>833</v>
      </c>
      <c r="E39" s="726"/>
      <c r="F39" s="727"/>
      <c r="G39" s="724">
        <v>2</v>
      </c>
      <c r="H39" s="683"/>
      <c r="I39" s="683"/>
      <c r="J39" s="643" t="s">
        <v>929</v>
      </c>
      <c r="K39" s="643"/>
      <c r="L39" s="643"/>
      <c r="M39" s="683">
        <v>1.8</v>
      </c>
      <c r="N39" s="683"/>
      <c r="O39" s="684"/>
      <c r="Z39" s="218"/>
    </row>
    <row r="40" spans="1:26" ht="16.149999999999999" customHeight="1" x14ac:dyDescent="0.15">
      <c r="A40" s="217"/>
      <c r="D40" s="716" t="s">
        <v>834</v>
      </c>
      <c r="E40" s="717"/>
      <c r="F40" s="718"/>
      <c r="G40" s="715">
        <v>2.2000000000000002</v>
      </c>
      <c r="H40" s="685"/>
      <c r="I40" s="685"/>
      <c r="J40" s="644"/>
      <c r="K40" s="644"/>
      <c r="L40" s="644"/>
      <c r="M40" s="685">
        <v>2</v>
      </c>
      <c r="N40" s="685"/>
      <c r="O40" s="686"/>
      <c r="Z40" s="218"/>
    </row>
    <row r="41" spans="1:26" ht="16.149999999999999" customHeight="1" x14ac:dyDescent="0.15">
      <c r="A41" s="217"/>
      <c r="D41" s="716" t="s">
        <v>858</v>
      </c>
      <c r="E41" s="717"/>
      <c r="F41" s="718"/>
      <c r="G41" s="715">
        <v>2.5</v>
      </c>
      <c r="H41" s="685"/>
      <c r="I41" s="685"/>
      <c r="J41" s="644"/>
      <c r="K41" s="644"/>
      <c r="L41" s="644"/>
      <c r="M41" s="685">
        <v>2.1</v>
      </c>
      <c r="N41" s="685"/>
      <c r="O41" s="686"/>
      <c r="Z41" s="218"/>
    </row>
    <row r="42" spans="1:26" ht="16.149999999999999" customHeight="1" x14ac:dyDescent="0.15">
      <c r="A42" s="217"/>
      <c r="D42" s="721" t="s">
        <v>859</v>
      </c>
      <c r="E42" s="722"/>
      <c r="F42" s="723"/>
      <c r="G42" s="605">
        <v>3.1</v>
      </c>
      <c r="H42" s="606"/>
      <c r="I42" s="606"/>
      <c r="J42" s="645"/>
      <c r="K42" s="645"/>
      <c r="L42" s="645"/>
      <c r="M42" s="606">
        <v>2.2999999999999998</v>
      </c>
      <c r="N42" s="606"/>
      <c r="O42" s="607"/>
      <c r="Z42" s="218"/>
    </row>
    <row r="43" spans="1:26" ht="16.149999999999999" customHeight="1" x14ac:dyDescent="0.15">
      <c r="A43" s="217"/>
      <c r="D43" s="608" t="s">
        <v>931</v>
      </c>
      <c r="E43" s="609"/>
      <c r="F43" s="378" t="str">
        <f>J11</f>
        <v>Ⅲ</v>
      </c>
      <c r="G43" s="646">
        <f>IF(J11="Ⅰ",2,IF(J11="Ⅱ",2.2,IF(J11="Ⅲ",2.5,3.1)))</f>
        <v>2.5</v>
      </c>
      <c r="H43" s="647"/>
      <c r="I43" s="647"/>
      <c r="J43" s="647" t="s">
        <v>932</v>
      </c>
      <c r="K43" s="647"/>
      <c r="L43" s="647"/>
      <c r="M43" s="647">
        <f>IF(H11="Ⅰ",1.8,IF(P11="Ⅱ",2,IF(P11="Ⅲ",2.1,2.3)))</f>
        <v>2.2999999999999998</v>
      </c>
      <c r="N43" s="647"/>
      <c r="O43" s="648"/>
      <c r="Z43" s="218"/>
    </row>
    <row r="44" spans="1:26" ht="6" customHeight="1" x14ac:dyDescent="0.15">
      <c r="A44" s="217"/>
      <c r="C44" s="156"/>
      <c r="D44" s="156"/>
      <c r="G44" s="157"/>
      <c r="H44" s="157"/>
      <c r="I44" s="161"/>
      <c r="J44" s="157"/>
      <c r="K44" s="157"/>
      <c r="M44" s="157"/>
      <c r="N44" s="157"/>
      <c r="Z44" s="218"/>
    </row>
    <row r="45" spans="1:26" ht="16.149999999999999" customHeight="1" x14ac:dyDescent="0.15">
      <c r="A45" s="217"/>
      <c r="B45" s="155" t="s">
        <v>904</v>
      </c>
      <c r="Z45" s="218"/>
    </row>
    <row r="46" spans="1:26" ht="16.149999999999999" customHeight="1" x14ac:dyDescent="0.15">
      <c r="A46" s="217"/>
      <c r="C46" s="616" t="s">
        <v>897</v>
      </c>
      <c r="D46" s="617"/>
      <c r="E46" s="617"/>
      <c r="F46" s="617"/>
      <c r="G46" s="617"/>
      <c r="H46" s="617"/>
      <c r="I46" s="617"/>
      <c r="J46" s="617"/>
      <c r="K46" s="617"/>
      <c r="L46" s="617"/>
      <c r="M46" s="617"/>
      <c r="N46" s="617"/>
      <c r="O46" s="617"/>
      <c r="P46" s="617"/>
      <c r="Q46" s="617"/>
      <c r="R46" s="618"/>
      <c r="S46" s="710" t="s">
        <v>905</v>
      </c>
      <c r="T46" s="617"/>
      <c r="U46" s="711"/>
      <c r="V46" s="155" t="s">
        <v>951</v>
      </c>
      <c r="W46" s="649" t="s">
        <v>906</v>
      </c>
      <c r="X46" s="650"/>
      <c r="Y46" s="651"/>
      <c r="Z46" s="218"/>
    </row>
    <row r="47" spans="1:26" ht="16.149999999999999" customHeight="1" x14ac:dyDescent="0.15">
      <c r="A47" s="217"/>
      <c r="C47" s="619" t="s">
        <v>898</v>
      </c>
      <c r="D47" s="690"/>
      <c r="E47" s="690"/>
      <c r="F47" s="690"/>
      <c r="G47" s="690"/>
      <c r="H47" s="690"/>
      <c r="I47" s="690"/>
      <c r="J47" s="690"/>
      <c r="K47" s="690"/>
      <c r="L47" s="690"/>
      <c r="M47" s="690"/>
      <c r="N47" s="690"/>
      <c r="O47" s="690"/>
      <c r="P47" s="690"/>
      <c r="Q47" s="690"/>
      <c r="R47" s="621"/>
      <c r="S47" s="712">
        <v>1.32</v>
      </c>
      <c r="T47" s="713"/>
      <c r="U47" s="714"/>
      <c r="W47" s="652"/>
      <c r="X47" s="653"/>
      <c r="Y47" s="654"/>
      <c r="Z47" s="218"/>
    </row>
    <row r="48" spans="1:26" ht="16.149999999999999" customHeight="1" x14ac:dyDescent="0.15">
      <c r="A48" s="217"/>
      <c r="C48" s="631" t="s">
        <v>899</v>
      </c>
      <c r="D48" s="632"/>
      <c r="E48" s="632"/>
      <c r="F48" s="632"/>
      <c r="G48" s="632"/>
      <c r="H48" s="632"/>
      <c r="I48" s="632"/>
      <c r="J48" s="632"/>
      <c r="K48" s="632"/>
      <c r="L48" s="632"/>
      <c r="M48" s="632"/>
      <c r="N48" s="632"/>
      <c r="O48" s="632"/>
      <c r="P48" s="632"/>
      <c r="Q48" s="632"/>
      <c r="R48" s="633"/>
      <c r="S48" s="628">
        <v>1</v>
      </c>
      <c r="T48" s="629"/>
      <c r="U48" s="630"/>
      <c r="W48" s="652"/>
      <c r="X48" s="653"/>
      <c r="Y48" s="654"/>
      <c r="Z48" s="218"/>
    </row>
    <row r="49" spans="1:26" ht="16.149999999999999" customHeight="1" x14ac:dyDescent="0.15">
      <c r="A49" s="217"/>
      <c r="C49" s="637" t="s">
        <v>900</v>
      </c>
      <c r="D49" s="638"/>
      <c r="E49" s="638"/>
      <c r="F49" s="638"/>
      <c r="G49" s="638"/>
      <c r="H49" s="638"/>
      <c r="I49" s="638"/>
      <c r="J49" s="638"/>
      <c r="K49" s="638"/>
      <c r="L49" s="638"/>
      <c r="M49" s="638"/>
      <c r="N49" s="638"/>
      <c r="O49" s="638"/>
      <c r="P49" s="638"/>
      <c r="Q49" s="638"/>
      <c r="R49" s="638"/>
      <c r="S49" s="638"/>
      <c r="T49" s="638"/>
      <c r="U49" s="639"/>
      <c r="W49" s="625">
        <v>1</v>
      </c>
      <c r="X49" s="626"/>
      <c r="Y49" s="627"/>
      <c r="Z49" s="218"/>
    </row>
    <row r="50" spans="1:26" ht="7.9" customHeight="1" x14ac:dyDescent="0.15">
      <c r="A50" s="217"/>
      <c r="C50" s="156"/>
      <c r="D50" s="156"/>
      <c r="E50" s="156"/>
      <c r="F50" s="156"/>
      <c r="G50" s="156"/>
      <c r="H50" s="156"/>
      <c r="I50" s="156"/>
      <c r="J50" s="156"/>
      <c r="K50" s="156"/>
      <c r="L50" s="156"/>
      <c r="Z50" s="218"/>
    </row>
    <row r="51" spans="1:26" ht="16.149999999999999" customHeight="1" x14ac:dyDescent="0.15">
      <c r="A51" s="217"/>
      <c r="B51" s="155" t="s">
        <v>907</v>
      </c>
      <c r="C51" s="156"/>
      <c r="D51" s="156"/>
      <c r="E51" s="156"/>
      <c r="F51" s="156"/>
      <c r="G51" s="156"/>
      <c r="H51" s="156"/>
      <c r="I51" s="156"/>
      <c r="J51" s="156"/>
      <c r="K51" s="156"/>
      <c r="L51" s="156"/>
      <c r="P51" s="155" t="s">
        <v>951</v>
      </c>
      <c r="Q51" s="155" t="s">
        <v>951</v>
      </c>
      <c r="R51" s="634" t="s">
        <v>931</v>
      </c>
      <c r="S51" s="634"/>
      <c r="Z51" s="218"/>
    </row>
    <row r="52" spans="1:26" ht="16.149999999999999" customHeight="1" x14ac:dyDescent="0.15">
      <c r="A52" s="217"/>
      <c r="C52" s="155" t="s">
        <v>934</v>
      </c>
      <c r="R52" s="635">
        <v>1.1399999999999999</v>
      </c>
      <c r="S52" s="635"/>
      <c r="Z52" s="218"/>
    </row>
    <row r="53" spans="1:26" ht="16.149999999999999" customHeight="1" x14ac:dyDescent="0.15">
      <c r="A53" s="217"/>
      <c r="C53" s="155" t="s">
        <v>908</v>
      </c>
      <c r="R53" s="636">
        <f>1.5-0.015*O15</f>
        <v>1.2894563479811028</v>
      </c>
      <c r="S53" s="636"/>
      <c r="Z53" s="218"/>
    </row>
    <row r="54" spans="1:26" ht="7.9" customHeight="1" thickBot="1" x14ac:dyDescent="0.2">
      <c r="A54" s="220"/>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2"/>
    </row>
    <row r="57" spans="1:26" s="158" customFormat="1" ht="10.15" customHeight="1" x14ac:dyDescent="0.15">
      <c r="A57" s="581" t="s">
        <v>1216</v>
      </c>
      <c r="B57" s="581"/>
      <c r="C57" s="581"/>
      <c r="D57" s="581"/>
      <c r="E57" s="581"/>
      <c r="F57" s="581"/>
      <c r="G57" s="581"/>
      <c r="H57" s="581"/>
      <c r="I57" s="581"/>
      <c r="J57" s="581"/>
      <c r="K57" s="581"/>
      <c r="L57" s="581"/>
      <c r="M57" s="581"/>
      <c r="N57" s="581"/>
      <c r="O57" s="581"/>
      <c r="P57" s="581"/>
      <c r="Q57" s="581"/>
      <c r="R57" s="581"/>
      <c r="S57" s="581"/>
      <c r="T57" s="581"/>
      <c r="U57" s="581"/>
      <c r="V57" s="581"/>
      <c r="W57" s="581"/>
      <c r="X57" s="581"/>
      <c r="Y57" s="581"/>
      <c r="Z57" s="581"/>
    </row>
    <row r="58" spans="1:26" s="158" customFormat="1" ht="10.15" customHeight="1" thickBot="1" x14ac:dyDescent="0.2">
      <c r="A58" s="581"/>
      <c r="B58" s="581"/>
      <c r="C58" s="581"/>
      <c r="D58" s="581"/>
      <c r="E58" s="581"/>
      <c r="F58" s="581"/>
      <c r="G58" s="581"/>
      <c r="H58" s="581"/>
      <c r="I58" s="581"/>
      <c r="J58" s="581"/>
      <c r="K58" s="581"/>
      <c r="L58" s="581"/>
      <c r="M58" s="581"/>
      <c r="N58" s="581"/>
      <c r="O58" s="581"/>
      <c r="P58" s="581"/>
      <c r="Q58" s="581"/>
      <c r="R58" s="581"/>
      <c r="S58" s="581"/>
      <c r="T58" s="581"/>
      <c r="U58" s="581"/>
      <c r="V58" s="581"/>
      <c r="W58" s="581"/>
      <c r="X58" s="581"/>
      <c r="Y58" s="581"/>
      <c r="Z58" s="581"/>
    </row>
    <row r="59" spans="1:26" ht="7.9" customHeight="1" x14ac:dyDescent="0.15">
      <c r="A59" s="214"/>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6"/>
    </row>
    <row r="60" spans="1:26" ht="16.149999999999999" customHeight="1" x14ac:dyDescent="0.15">
      <c r="A60" s="217" t="s">
        <v>1117</v>
      </c>
      <c r="Z60" s="218"/>
    </row>
    <row r="61" spans="1:26" ht="16.149999999999999" customHeight="1" x14ac:dyDescent="0.15">
      <c r="A61" s="217"/>
      <c r="B61" s="616" t="s">
        <v>0</v>
      </c>
      <c r="C61" s="617"/>
      <c r="D61" s="617"/>
      <c r="E61" s="617"/>
      <c r="F61" s="617"/>
      <c r="G61" s="617"/>
      <c r="H61" s="617"/>
      <c r="I61" s="618"/>
      <c r="J61" s="371" t="str">
        <f>'1.荷重検討・入力'!D5</f>
        <v>ケイミュー本社新築工事</v>
      </c>
      <c r="K61" s="372"/>
      <c r="L61" s="176"/>
      <c r="M61" s="176"/>
      <c r="N61" s="176"/>
      <c r="O61" s="176"/>
      <c r="P61" s="176"/>
      <c r="Q61" s="176"/>
      <c r="R61" s="176"/>
      <c r="S61" s="176"/>
      <c r="T61" s="176"/>
      <c r="U61" s="176"/>
      <c r="V61" s="176"/>
      <c r="W61" s="176"/>
      <c r="X61" s="176"/>
      <c r="Y61" s="177"/>
      <c r="Z61" s="218"/>
    </row>
    <row r="62" spans="1:26" ht="16.149999999999999" customHeight="1" x14ac:dyDescent="0.15">
      <c r="A62" s="217"/>
      <c r="B62" s="619" t="s">
        <v>1</v>
      </c>
      <c r="C62" s="620"/>
      <c r="D62" s="620"/>
      <c r="E62" s="620"/>
      <c r="F62" s="620"/>
      <c r="G62" s="620"/>
      <c r="H62" s="620"/>
      <c r="I62" s="621"/>
      <c r="J62" s="373" t="str">
        <f>'1.荷重検討・入力'!D6</f>
        <v>大阪府大阪市中央区城見1-2-27</v>
      </c>
      <c r="K62" s="374"/>
      <c r="L62" s="279"/>
      <c r="M62" s="279"/>
      <c r="N62" s="279"/>
      <c r="O62" s="279"/>
      <c r="P62" s="279"/>
      <c r="Q62" s="279"/>
      <c r="R62" s="279"/>
      <c r="S62" s="279"/>
      <c r="T62" s="279"/>
      <c r="U62" s="279"/>
      <c r="V62" s="279"/>
      <c r="W62" s="279"/>
      <c r="X62" s="279"/>
      <c r="Y62" s="280"/>
      <c r="Z62" s="218"/>
    </row>
    <row r="63" spans="1:26" ht="16.149999999999999" customHeight="1" x14ac:dyDescent="0.15">
      <c r="A63" s="217"/>
      <c r="B63" s="619" t="s">
        <v>842</v>
      </c>
      <c r="C63" s="620"/>
      <c r="D63" s="620"/>
      <c r="E63" s="620"/>
      <c r="F63" s="620"/>
      <c r="G63" s="620"/>
      <c r="H63" s="620"/>
      <c r="I63" s="621"/>
      <c r="J63" s="373" t="str">
        <f>'1.荷重検討・入力'!D7</f>
        <v>コロニアルグラッサ</v>
      </c>
      <c r="K63" s="374"/>
      <c r="L63" s="279"/>
      <c r="M63" s="279"/>
      <c r="N63" s="279"/>
      <c r="O63" s="279"/>
      <c r="P63" s="279"/>
      <c r="Q63" s="279"/>
      <c r="R63" s="279"/>
      <c r="S63" s="279"/>
      <c r="T63" s="279"/>
      <c r="U63" s="279"/>
      <c r="V63" s="279"/>
      <c r="W63" s="279"/>
      <c r="X63" s="279"/>
      <c r="Y63" s="280"/>
      <c r="Z63" s="218"/>
    </row>
    <row r="64" spans="1:26" ht="16.149999999999999" customHeight="1" x14ac:dyDescent="0.15">
      <c r="A64" s="217"/>
      <c r="B64" s="619" t="s">
        <v>1160</v>
      </c>
      <c r="C64" s="620"/>
      <c r="D64" s="620"/>
      <c r="E64" s="620"/>
      <c r="F64" s="620"/>
      <c r="G64" s="620"/>
      <c r="H64" s="620"/>
      <c r="I64" s="621"/>
      <c r="J64" s="640">
        <f>'1.荷重検討・入力'!D8*'1.荷重検討・入力'!D9/1000000</f>
        <v>1</v>
      </c>
      <c r="K64" s="641"/>
      <c r="L64" s="281" t="s">
        <v>911</v>
      </c>
      <c r="M64" s="279"/>
      <c r="N64" s="279"/>
      <c r="O64" s="279"/>
      <c r="P64" s="279"/>
      <c r="Q64" s="279"/>
      <c r="R64" s="279"/>
      <c r="S64" s="279"/>
      <c r="T64" s="279"/>
      <c r="U64" s="279"/>
      <c r="V64" s="279"/>
      <c r="W64" s="279"/>
      <c r="X64" s="279"/>
      <c r="Y64" s="280"/>
      <c r="Z64" s="218"/>
    </row>
    <row r="65" spans="1:26" ht="16.149999999999999" customHeight="1" x14ac:dyDescent="0.15">
      <c r="A65" s="217"/>
      <c r="B65" s="538" t="s">
        <v>1232</v>
      </c>
      <c r="C65" s="622"/>
      <c r="D65" s="622"/>
      <c r="E65" s="622"/>
      <c r="F65" s="622"/>
      <c r="G65" s="622"/>
      <c r="H65" s="622"/>
      <c r="I65" s="621"/>
      <c r="J65" s="623">
        <f>'1.荷重検討・入力'!D10</f>
        <v>22</v>
      </c>
      <c r="K65" s="624"/>
      <c r="L65" s="349" t="s">
        <v>1233</v>
      </c>
      <c r="M65" s="297"/>
      <c r="N65" s="297"/>
      <c r="O65" s="297"/>
      <c r="P65" s="297"/>
      <c r="Q65" s="297"/>
      <c r="R65" s="297"/>
      <c r="S65" s="297"/>
      <c r="T65" s="297"/>
      <c r="U65" s="297"/>
      <c r="V65" s="297"/>
      <c r="W65" s="297"/>
      <c r="X65" s="297"/>
      <c r="Y65" s="299"/>
      <c r="Z65" s="218"/>
    </row>
    <row r="66" spans="1:26" ht="16.149999999999999" customHeight="1" x14ac:dyDescent="0.15">
      <c r="A66" s="217"/>
      <c r="B66" s="619" t="s">
        <v>1161</v>
      </c>
      <c r="C66" s="620"/>
      <c r="D66" s="620"/>
      <c r="E66" s="620"/>
      <c r="F66" s="620"/>
      <c r="G66" s="620"/>
      <c r="H66" s="620"/>
      <c r="I66" s="621"/>
      <c r="J66" s="591">
        <f>'1.荷重検討・入力'!D12</f>
        <v>2200</v>
      </c>
      <c r="K66" s="592"/>
      <c r="L66" s="279" t="s">
        <v>920</v>
      </c>
      <c r="M66" s="279"/>
      <c r="N66" s="279"/>
      <c r="O66" s="279"/>
      <c r="P66" s="279"/>
      <c r="Q66" s="279"/>
      <c r="R66" s="279"/>
      <c r="S66" s="279"/>
      <c r="T66" s="279"/>
      <c r="U66" s="279"/>
      <c r="V66" s="279"/>
      <c r="W66" s="279"/>
      <c r="X66" s="279"/>
      <c r="Y66" s="280"/>
      <c r="Z66" s="218"/>
    </row>
    <row r="67" spans="1:26" ht="16.149999999999999" customHeight="1" x14ac:dyDescent="0.15">
      <c r="A67" s="217"/>
      <c r="B67" s="619" t="s">
        <v>815</v>
      </c>
      <c r="C67" s="620"/>
      <c r="D67" s="620"/>
      <c r="E67" s="620"/>
      <c r="F67" s="620"/>
      <c r="G67" s="620"/>
      <c r="H67" s="620"/>
      <c r="I67" s="621"/>
      <c r="J67" s="375">
        <f>IF('1.荷重検討・入力'!D13=0,TAN(RADIANS('1.荷重検討・入力'!K15))*10,'1.荷重検討・入力'!D13)</f>
        <v>2.5</v>
      </c>
      <c r="K67" s="376" t="s">
        <v>857</v>
      </c>
      <c r="L67" s="279"/>
      <c r="M67" s="279" t="s">
        <v>1124</v>
      </c>
      <c r="N67" s="279"/>
      <c r="O67" s="377">
        <f>IF(OR('1.荷重検討・入力'!D14&gt;40,AND('1.荷重検討・入力'!D14&lt;&gt;0,'1.荷重検討・入力'!D14&lt;10)),"不適",IF('1.荷重検討・入力'!D14=0,'1.荷重検討・入力'!K15,'1.荷重検討・入力'!D14))</f>
        <v>14.036243467926479</v>
      </c>
      <c r="P67" s="279" t="s">
        <v>816</v>
      </c>
      <c r="Q67" s="325" t="s">
        <v>1191</v>
      </c>
      <c r="R67" s="279"/>
      <c r="S67" s="279"/>
      <c r="T67" s="279"/>
      <c r="U67" s="279"/>
      <c r="V67" s="279"/>
      <c r="W67" s="279"/>
      <c r="X67" s="279"/>
      <c r="Y67" s="280"/>
      <c r="Z67" s="218"/>
    </row>
    <row r="68" spans="1:26" ht="16.149999999999999" customHeight="1" x14ac:dyDescent="0.15">
      <c r="A68" s="217"/>
      <c r="B68" s="538" t="s">
        <v>1135</v>
      </c>
      <c r="C68" s="622"/>
      <c r="D68" s="622"/>
      <c r="E68" s="622"/>
      <c r="F68" s="622"/>
      <c r="G68" s="622"/>
      <c r="H68" s="622"/>
      <c r="I68" s="621"/>
      <c r="J68" s="591">
        <f>'1.荷重検討・入力'!D31</f>
        <v>0</v>
      </c>
      <c r="K68" s="592"/>
      <c r="L68" s="279" t="s">
        <v>1111</v>
      </c>
      <c r="M68" s="279"/>
      <c r="N68" s="279"/>
      <c r="O68" s="279"/>
      <c r="P68" s="279"/>
      <c r="Q68" s="338"/>
      <c r="R68" s="279"/>
      <c r="S68" s="279"/>
      <c r="T68" s="279"/>
      <c r="U68" s="279"/>
      <c r="V68" s="279"/>
      <c r="W68" s="279"/>
      <c r="X68" s="279"/>
      <c r="Y68" s="280"/>
      <c r="Z68" s="218"/>
    </row>
    <row r="69" spans="1:26" ht="16.149999999999999" customHeight="1" x14ac:dyDescent="0.15">
      <c r="A69" s="217"/>
      <c r="B69" s="538" t="s">
        <v>1136</v>
      </c>
      <c r="C69" s="622"/>
      <c r="D69" s="622"/>
      <c r="E69" s="622"/>
      <c r="F69" s="622"/>
      <c r="G69" s="622"/>
      <c r="H69" s="622"/>
      <c r="I69" s="621"/>
      <c r="J69" s="591">
        <f>'1.荷重検討・入力'!D33</f>
        <v>0.5</v>
      </c>
      <c r="K69" s="592"/>
      <c r="L69" s="279" t="s">
        <v>3</v>
      </c>
      <c r="M69" s="282"/>
      <c r="N69" s="582"/>
      <c r="O69" s="582"/>
      <c r="P69" s="582"/>
      <c r="Q69" s="582"/>
      <c r="R69" s="582"/>
      <c r="S69" s="582"/>
      <c r="T69" s="582"/>
      <c r="U69" s="582"/>
      <c r="V69" s="582"/>
      <c r="W69" s="582"/>
      <c r="X69" s="582"/>
      <c r="Y69" s="583"/>
      <c r="Z69" s="218"/>
    </row>
    <row r="70" spans="1:26" ht="16.149999999999999" customHeight="1" x14ac:dyDescent="0.15">
      <c r="A70" s="217"/>
      <c r="B70" s="538" t="s">
        <v>1137</v>
      </c>
      <c r="C70" s="622"/>
      <c r="D70" s="622"/>
      <c r="E70" s="622"/>
      <c r="F70" s="622"/>
      <c r="G70" s="622"/>
      <c r="H70" s="622"/>
      <c r="I70" s="621"/>
      <c r="J70" s="591">
        <f>'1.荷重検討・入力'!D35</f>
        <v>23</v>
      </c>
      <c r="K70" s="592"/>
      <c r="L70" s="279" t="s">
        <v>3</v>
      </c>
      <c r="M70" s="279"/>
      <c r="N70" s="279"/>
      <c r="O70" s="279"/>
      <c r="P70" s="279"/>
      <c r="Q70" s="279"/>
      <c r="R70" s="279"/>
      <c r="S70" s="279"/>
      <c r="T70" s="279"/>
      <c r="U70" s="279"/>
      <c r="V70" s="279"/>
      <c r="W70" s="279"/>
      <c r="X70" s="279"/>
      <c r="Y70" s="280"/>
      <c r="Z70" s="218"/>
    </row>
    <row r="71" spans="1:26" ht="16.149999999999999" customHeight="1" x14ac:dyDescent="0.15">
      <c r="A71" s="217"/>
      <c r="B71" s="538" t="s">
        <v>1138</v>
      </c>
      <c r="C71" s="622"/>
      <c r="D71" s="622"/>
      <c r="E71" s="622"/>
      <c r="F71" s="622"/>
      <c r="G71" s="622"/>
      <c r="H71" s="622"/>
      <c r="I71" s="621"/>
      <c r="J71" s="591">
        <f>'1.荷重検討・入力'!D36</f>
        <v>0.1</v>
      </c>
      <c r="K71" s="592"/>
      <c r="L71" s="279"/>
      <c r="M71" s="282"/>
      <c r="N71" s="279"/>
      <c r="O71" s="279"/>
      <c r="P71" s="279"/>
      <c r="Q71" s="279"/>
      <c r="R71" s="279"/>
      <c r="S71" s="279"/>
      <c r="T71" s="279"/>
      <c r="U71" s="279"/>
      <c r="V71" s="279"/>
      <c r="W71" s="279"/>
      <c r="X71" s="279"/>
      <c r="Y71" s="280"/>
      <c r="Z71" s="218"/>
    </row>
    <row r="72" spans="1:26" ht="16.149999999999999" customHeight="1" x14ac:dyDescent="0.15">
      <c r="A72" s="217"/>
      <c r="B72" s="559" t="s">
        <v>1118</v>
      </c>
      <c r="C72" s="560"/>
      <c r="D72" s="560"/>
      <c r="E72" s="560"/>
      <c r="F72" s="563" t="s">
        <v>818</v>
      </c>
      <c r="G72" s="563"/>
      <c r="H72" s="563"/>
      <c r="I72" s="563"/>
      <c r="J72" s="601">
        <f>'1.荷重検討・入力'!D37</f>
        <v>5.1999999999999998E-3</v>
      </c>
      <c r="K72" s="602"/>
      <c r="L72" s="297"/>
      <c r="M72" s="297"/>
      <c r="N72" s="297"/>
      <c r="O72" s="298"/>
      <c r="P72" s="297"/>
      <c r="Q72" s="297"/>
      <c r="R72" s="297"/>
      <c r="S72" s="297"/>
      <c r="T72" s="297"/>
      <c r="U72" s="297"/>
      <c r="V72" s="297"/>
      <c r="W72" s="297"/>
      <c r="X72" s="297"/>
      <c r="Y72" s="299"/>
      <c r="Z72" s="218"/>
    </row>
    <row r="73" spans="1:26" ht="16.149999999999999" customHeight="1" x14ac:dyDescent="0.15">
      <c r="A73" s="217"/>
      <c r="B73" s="559"/>
      <c r="C73" s="560"/>
      <c r="D73" s="560"/>
      <c r="E73" s="560"/>
      <c r="F73" s="563" t="s">
        <v>1020</v>
      </c>
      <c r="G73" s="563"/>
      <c r="H73" s="563"/>
      <c r="I73" s="563"/>
      <c r="J73" s="566">
        <f>'1.荷重検討・入力'!D38</f>
        <v>-3.22</v>
      </c>
      <c r="K73" s="567"/>
      <c r="L73" s="300"/>
      <c r="M73" s="301"/>
      <c r="N73" s="300"/>
      <c r="O73" s="300"/>
      <c r="P73" s="300"/>
      <c r="Q73" s="300"/>
      <c r="R73" s="300"/>
      <c r="S73" s="300"/>
      <c r="T73" s="300"/>
      <c r="U73" s="300"/>
      <c r="V73" s="300"/>
      <c r="W73" s="300"/>
      <c r="X73" s="300"/>
      <c r="Y73" s="302"/>
      <c r="Z73" s="218"/>
    </row>
    <row r="74" spans="1:26" ht="16.149999999999999" customHeight="1" x14ac:dyDescent="0.15">
      <c r="A74" s="217"/>
      <c r="B74" s="561"/>
      <c r="C74" s="562"/>
      <c r="D74" s="562"/>
      <c r="E74" s="562"/>
      <c r="F74" s="564" t="s">
        <v>1022</v>
      </c>
      <c r="G74" s="564"/>
      <c r="H74" s="564"/>
      <c r="I74" s="565"/>
      <c r="J74" s="603">
        <f>'1.荷重検討・入力'!D39</f>
        <v>2.65</v>
      </c>
      <c r="K74" s="604"/>
      <c r="L74" s="303"/>
      <c r="M74" s="303"/>
      <c r="N74" s="303"/>
      <c r="O74" s="303"/>
      <c r="P74" s="303"/>
      <c r="Q74" s="303"/>
      <c r="R74" s="303"/>
      <c r="S74" s="303"/>
      <c r="T74" s="303"/>
      <c r="U74" s="303"/>
      <c r="V74" s="303"/>
      <c r="W74" s="303"/>
      <c r="X74" s="303"/>
      <c r="Y74" s="304"/>
      <c r="Z74" s="218"/>
    </row>
    <row r="75" spans="1:26" ht="16.149999999999999" customHeight="1" x14ac:dyDescent="0.15">
      <c r="A75" s="217"/>
      <c r="Z75" s="218"/>
    </row>
    <row r="76" spans="1:26" ht="16.149999999999999" customHeight="1" x14ac:dyDescent="0.15">
      <c r="A76" s="217" t="s">
        <v>1217</v>
      </c>
      <c r="Z76" s="218"/>
    </row>
    <row r="77" spans="1:26" ht="6" customHeight="1" x14ac:dyDescent="0.15">
      <c r="A77" s="217"/>
      <c r="B77" s="223"/>
      <c r="C77" s="224"/>
      <c r="D77" s="224"/>
      <c r="E77" s="224"/>
      <c r="F77" s="224"/>
      <c r="G77" s="224"/>
      <c r="H77" s="224"/>
      <c r="I77" s="224"/>
      <c r="J77" s="224"/>
      <c r="K77" s="224"/>
      <c r="L77" s="224"/>
      <c r="M77" s="224"/>
      <c r="N77" s="224"/>
      <c r="O77" s="224"/>
      <c r="P77" s="224"/>
      <c r="Q77" s="224"/>
      <c r="R77" s="224"/>
      <c r="S77" s="224"/>
      <c r="T77" s="224"/>
      <c r="U77" s="224"/>
      <c r="V77" s="224"/>
      <c r="W77" s="224"/>
      <c r="X77" s="224"/>
      <c r="Y77" s="225"/>
      <c r="Z77" s="218"/>
    </row>
    <row r="78" spans="1:26" ht="16.149999999999999" customHeight="1" x14ac:dyDescent="0.15">
      <c r="A78" s="217"/>
      <c r="B78" s="226" t="s">
        <v>1125</v>
      </c>
      <c r="S78" s="219" t="s">
        <v>947</v>
      </c>
      <c r="T78" s="572">
        <f>H79*H81*H84*P87*100</f>
        <v>970.14250014533195</v>
      </c>
      <c r="U78" s="572"/>
      <c r="V78" s="155" t="s">
        <v>916</v>
      </c>
      <c r="Y78" s="227"/>
      <c r="Z78" s="218"/>
    </row>
    <row r="79" spans="1:26" ht="16.149999999999999" customHeight="1" x14ac:dyDescent="0.15">
      <c r="A79" s="217"/>
      <c r="B79" s="226"/>
      <c r="C79" s="155" t="s">
        <v>1127</v>
      </c>
      <c r="F79" s="155" t="s">
        <v>1132</v>
      </c>
      <c r="H79" s="370">
        <v>1</v>
      </c>
      <c r="S79" s="219"/>
      <c r="T79" s="276"/>
      <c r="U79" s="276"/>
      <c r="Y79" s="227"/>
      <c r="Z79" s="218"/>
    </row>
    <row r="80" spans="1:26" ht="16.149999999999999" customHeight="1" x14ac:dyDescent="0.15">
      <c r="A80" s="217"/>
      <c r="B80" s="226"/>
      <c r="D80" s="155" t="s">
        <v>1129</v>
      </c>
      <c r="Y80" s="227"/>
      <c r="Z80" s="218"/>
    </row>
    <row r="81" spans="1:26" ht="16.149999999999999" customHeight="1" x14ac:dyDescent="0.15">
      <c r="A81" s="217"/>
      <c r="B81" s="226"/>
      <c r="C81" s="155" t="s">
        <v>1126</v>
      </c>
      <c r="H81" s="577">
        <f>IF(J68=0,IF(H84&lt;1,20,30),J68)</f>
        <v>20</v>
      </c>
      <c r="I81" s="578"/>
      <c r="J81" s="155" t="s">
        <v>1130</v>
      </c>
      <c r="L81" s="155" t="s">
        <v>1222</v>
      </c>
      <c r="M81" s="156"/>
      <c r="N81" s="156"/>
      <c r="O81" s="156"/>
      <c r="P81" s="156"/>
      <c r="Q81" s="156"/>
      <c r="R81" s="156"/>
      <c r="S81" s="156"/>
      <c r="T81" s="156"/>
      <c r="U81" s="156"/>
      <c r="V81" s="156"/>
      <c r="W81" s="156"/>
      <c r="X81" s="156"/>
      <c r="Y81" s="278"/>
      <c r="Z81" s="218"/>
    </row>
    <row r="82" spans="1:26" ht="16.149999999999999" customHeight="1" x14ac:dyDescent="0.15">
      <c r="A82" s="217"/>
      <c r="B82" s="226"/>
      <c r="D82" s="155" t="s">
        <v>1133</v>
      </c>
      <c r="J82" s="156"/>
      <c r="K82" s="156"/>
      <c r="L82" s="156"/>
      <c r="M82" s="156"/>
      <c r="N82" s="156"/>
      <c r="O82" s="156"/>
      <c r="P82" s="156"/>
      <c r="Q82" s="156"/>
      <c r="R82" s="156"/>
      <c r="S82" s="156"/>
      <c r="T82" s="156"/>
      <c r="U82" s="156"/>
      <c r="V82" s="156"/>
      <c r="W82" s="156"/>
      <c r="X82" s="156"/>
      <c r="Y82" s="278"/>
      <c r="Z82" s="218"/>
    </row>
    <row r="83" spans="1:26" ht="16.149999999999999" customHeight="1" x14ac:dyDescent="0.15">
      <c r="A83" s="217"/>
      <c r="B83" s="226"/>
      <c r="D83" s="155" t="s">
        <v>1146</v>
      </c>
      <c r="J83" s="156"/>
      <c r="K83" s="156"/>
      <c r="L83" s="156"/>
      <c r="M83" s="156"/>
      <c r="N83" s="156"/>
      <c r="O83" s="156"/>
      <c r="P83" s="156"/>
      <c r="Q83" s="156"/>
      <c r="R83" s="156"/>
      <c r="S83" s="156"/>
      <c r="T83" s="156"/>
      <c r="U83" s="156"/>
      <c r="V83" s="156"/>
      <c r="W83" s="156"/>
      <c r="X83" s="156"/>
      <c r="Y83" s="278"/>
      <c r="Z83" s="218"/>
    </row>
    <row r="84" spans="1:26" ht="16.149999999999999" customHeight="1" x14ac:dyDescent="0.15">
      <c r="A84" s="217"/>
      <c r="B84" s="226"/>
      <c r="C84" s="155" t="s">
        <v>1128</v>
      </c>
      <c r="H84" s="575">
        <f>IF(J69=0,J86,J69)</f>
        <v>0.5</v>
      </c>
      <c r="I84" s="576"/>
      <c r="J84" s="155" t="s">
        <v>1131</v>
      </c>
      <c r="K84" s="155" t="s">
        <v>1221</v>
      </c>
      <c r="Y84" s="227"/>
      <c r="Z84" s="218"/>
    </row>
    <row r="85" spans="1:26" ht="16.149999999999999" customHeight="1" x14ac:dyDescent="0.15">
      <c r="A85" s="217"/>
      <c r="B85" s="226"/>
      <c r="D85" s="155" t="s">
        <v>1218</v>
      </c>
      <c r="Y85" s="227"/>
      <c r="Z85" s="218"/>
    </row>
    <row r="86" spans="1:26" ht="16.149999999999999" customHeight="1" x14ac:dyDescent="0.15">
      <c r="A86" s="217"/>
      <c r="B86" s="226"/>
      <c r="D86" s="155" t="s">
        <v>1143</v>
      </c>
      <c r="J86" s="573">
        <f>J72*J70+J73*J71+J74</f>
        <v>2.4476</v>
      </c>
      <c r="K86" s="574"/>
      <c r="L86" s="155" t="s">
        <v>1131</v>
      </c>
      <c r="M86" s="277"/>
      <c r="N86" s="277"/>
      <c r="Y86" s="227"/>
      <c r="Z86" s="218"/>
    </row>
    <row r="87" spans="1:26" ht="16.149999999999999" customHeight="1" x14ac:dyDescent="0.15">
      <c r="A87" s="217"/>
      <c r="B87" s="226"/>
      <c r="C87" s="155" t="s">
        <v>1144</v>
      </c>
      <c r="P87" s="589">
        <f>J64*COS(RADIANS(O67))</f>
        <v>0.97014250014533188</v>
      </c>
      <c r="Q87" s="590"/>
      <c r="R87" s="155" t="s">
        <v>1145</v>
      </c>
      <c r="Y87" s="227"/>
      <c r="Z87" s="218"/>
    </row>
    <row r="88" spans="1:26" ht="7.9" customHeight="1" x14ac:dyDescent="0.15">
      <c r="A88" s="217"/>
      <c r="B88" s="226"/>
      <c r="P88" s="344"/>
      <c r="Q88" s="344"/>
      <c r="Y88" s="227"/>
      <c r="Z88" s="218"/>
    </row>
    <row r="89" spans="1:26" ht="16.149999999999999" customHeight="1" x14ac:dyDescent="0.15">
      <c r="A89" s="217"/>
      <c r="B89" s="226" t="s">
        <v>1227</v>
      </c>
      <c r="H89" s="569">
        <f>J65</f>
        <v>22</v>
      </c>
      <c r="I89" s="570"/>
      <c r="J89" s="208" t="s">
        <v>1228</v>
      </c>
      <c r="S89" s="219" t="s">
        <v>1229</v>
      </c>
      <c r="T89" s="531">
        <f>H89*9.8</f>
        <v>215.60000000000002</v>
      </c>
      <c r="U89" s="531"/>
      <c r="V89" s="155" t="s">
        <v>916</v>
      </c>
      <c r="Y89" s="227"/>
      <c r="Z89" s="218"/>
    </row>
    <row r="90" spans="1:26" ht="10.15" customHeight="1" x14ac:dyDescent="0.15">
      <c r="A90" s="217"/>
      <c r="B90" s="226"/>
      <c r="H90" s="345"/>
      <c r="I90" s="345"/>
      <c r="J90" s="208"/>
      <c r="S90" s="219"/>
      <c r="T90" s="314"/>
      <c r="U90" s="314"/>
      <c r="Y90" s="227"/>
      <c r="Z90" s="218"/>
    </row>
    <row r="91" spans="1:26" ht="16.149999999999999" customHeight="1" x14ac:dyDescent="0.15">
      <c r="A91" s="217"/>
      <c r="B91" s="226" t="s">
        <v>1230</v>
      </c>
      <c r="N91" s="532">
        <f>T89+T78</f>
        <v>1185.7425001453321</v>
      </c>
      <c r="O91" s="533"/>
      <c r="P91" s="346" t="s">
        <v>1231</v>
      </c>
      <c r="Q91" s="346"/>
      <c r="Y91" s="227"/>
      <c r="Z91" s="218"/>
    </row>
    <row r="92" spans="1:26" ht="7.9" customHeight="1" x14ac:dyDescent="0.15">
      <c r="A92" s="217"/>
      <c r="B92" s="228"/>
      <c r="C92" s="347"/>
      <c r="D92" s="347"/>
      <c r="E92" s="347"/>
      <c r="F92" s="347"/>
      <c r="G92" s="347"/>
      <c r="H92" s="347"/>
      <c r="I92" s="347"/>
      <c r="J92" s="347"/>
      <c r="K92" s="347"/>
      <c r="L92" s="347"/>
      <c r="M92" s="347"/>
      <c r="N92" s="347"/>
      <c r="O92" s="347"/>
      <c r="P92" s="347"/>
      <c r="Q92" s="347"/>
      <c r="R92" s="347"/>
      <c r="S92" s="347"/>
      <c r="T92" s="347"/>
      <c r="U92" s="347"/>
      <c r="V92" s="347"/>
      <c r="W92" s="347"/>
      <c r="X92" s="347"/>
      <c r="Y92" s="348"/>
      <c r="Z92" s="218"/>
    </row>
    <row r="93" spans="1:26" ht="16.149999999999999" customHeight="1" thickBot="1" x14ac:dyDescent="0.2">
      <c r="A93" s="220"/>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2"/>
    </row>
    <row r="99" spans="1:26" s="158" customFormat="1" ht="10.15" customHeight="1" x14ac:dyDescent="0.15">
      <c r="A99" s="581" t="s">
        <v>1196</v>
      </c>
      <c r="B99" s="581"/>
      <c r="C99" s="581"/>
      <c r="D99" s="581"/>
      <c r="E99" s="581"/>
      <c r="F99" s="581"/>
      <c r="G99" s="581"/>
      <c r="H99" s="581"/>
      <c r="I99" s="581"/>
      <c r="J99" s="581"/>
      <c r="K99" s="581"/>
      <c r="L99" s="581"/>
      <c r="M99" s="581"/>
      <c r="N99" s="581"/>
      <c r="O99" s="581"/>
      <c r="P99" s="581"/>
      <c r="Q99" s="581"/>
      <c r="R99" s="581"/>
      <c r="S99" s="581"/>
      <c r="T99" s="581"/>
      <c r="U99" s="581"/>
      <c r="V99" s="581"/>
      <c r="W99" s="581"/>
      <c r="X99" s="581"/>
      <c r="Y99" s="581"/>
      <c r="Z99" s="581"/>
    </row>
    <row r="100" spans="1:26" s="158" customFormat="1" ht="10.15" customHeight="1" thickBot="1" x14ac:dyDescent="0.2">
      <c r="A100" s="581"/>
      <c r="B100" s="581"/>
      <c r="C100" s="581"/>
      <c r="D100" s="581"/>
      <c r="E100" s="581"/>
      <c r="F100" s="581"/>
      <c r="G100" s="581"/>
      <c r="H100" s="581"/>
      <c r="I100" s="581"/>
      <c r="J100" s="581"/>
      <c r="K100" s="581"/>
      <c r="L100" s="581"/>
      <c r="M100" s="581"/>
      <c r="N100" s="581"/>
      <c r="O100" s="581"/>
      <c r="P100" s="581"/>
      <c r="Q100" s="581"/>
      <c r="R100" s="581"/>
      <c r="S100" s="581"/>
      <c r="T100" s="581"/>
      <c r="U100" s="581"/>
      <c r="V100" s="581"/>
      <c r="W100" s="581"/>
      <c r="X100" s="581"/>
      <c r="Y100" s="581"/>
      <c r="Z100" s="581"/>
    </row>
    <row r="101" spans="1:26" ht="7.9" customHeight="1" x14ac:dyDescent="0.15">
      <c r="A101" s="214"/>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6"/>
    </row>
    <row r="102" spans="1:26" ht="16.149999999999999" customHeight="1" x14ac:dyDescent="0.15">
      <c r="A102" s="217" t="s">
        <v>1197</v>
      </c>
      <c r="Z102" s="218"/>
    </row>
    <row r="103" spans="1:26" ht="16.149999999999999" customHeight="1" x14ac:dyDescent="0.15">
      <c r="A103" s="217"/>
      <c r="Z103" s="218"/>
    </row>
    <row r="104" spans="1:26" ht="16.149999999999999" customHeight="1" x14ac:dyDescent="0.15">
      <c r="A104" s="217"/>
      <c r="D104" s="315" t="s">
        <v>1201</v>
      </c>
      <c r="E104" s="316"/>
      <c r="F104" s="316"/>
      <c r="G104" s="316"/>
      <c r="H104" s="316"/>
      <c r="I104" s="316"/>
      <c r="J104" s="316"/>
      <c r="K104" s="316"/>
      <c r="L104" s="316"/>
      <c r="M104" s="316"/>
      <c r="N104" s="316"/>
      <c r="O104" s="316"/>
      <c r="P104" s="316"/>
      <c r="Q104" s="320"/>
      <c r="R104" s="326"/>
      <c r="S104" s="584">
        <f>ROUNDUP(T19/J9,0)</f>
        <v>2</v>
      </c>
      <c r="T104" s="585"/>
      <c r="U104" s="579" t="s">
        <v>937</v>
      </c>
      <c r="V104" s="580"/>
      <c r="Z104" s="218"/>
    </row>
    <row r="105" spans="1:26" ht="16.149999999999999" customHeight="1" x14ac:dyDescent="0.15">
      <c r="A105" s="217"/>
      <c r="D105" s="317" t="s">
        <v>1198</v>
      </c>
      <c r="E105" s="297"/>
      <c r="F105" s="297"/>
      <c r="G105" s="297"/>
      <c r="H105" s="297"/>
      <c r="I105" s="297"/>
      <c r="J105" s="297"/>
      <c r="K105" s="297"/>
      <c r="L105" s="297"/>
      <c r="M105" s="297"/>
      <c r="N105" s="297"/>
      <c r="O105" s="297"/>
      <c r="P105" s="297"/>
      <c r="Q105" s="297"/>
      <c r="R105" s="275"/>
      <c r="S105" s="548" t="str">
        <f>IF(S104=1,"1⇒2個","---")</f>
        <v>---</v>
      </c>
      <c r="T105" s="548"/>
      <c r="U105" s="548"/>
      <c r="V105" s="549"/>
      <c r="W105" s="314"/>
      <c r="Z105" s="218"/>
    </row>
    <row r="106" spans="1:26" ht="16.149999999999999" customHeight="1" x14ac:dyDescent="0.15">
      <c r="A106" s="217"/>
      <c r="D106" s="318" t="s">
        <v>1211</v>
      </c>
      <c r="E106" s="303"/>
      <c r="F106" s="303"/>
      <c r="G106" s="303"/>
      <c r="H106" s="303"/>
      <c r="I106" s="303"/>
      <c r="J106" s="303"/>
      <c r="K106" s="303"/>
      <c r="L106" s="303"/>
      <c r="M106" s="303"/>
      <c r="N106" s="303"/>
      <c r="O106" s="303"/>
      <c r="P106" s="303"/>
      <c r="Q106" s="303"/>
      <c r="R106" s="319"/>
      <c r="S106" s="586" t="str">
        <f>IF(S104=1,"加算無",IF(OR(J11="Ⅲ",J11="Ⅳ"),IF(OR(AND(J10=40,O15&lt;DEGREES(ATAN(0.55))),AND(J10=38,O15&lt;DEGREES(ATAN(0.4))),AND(J10=36,O15&lt;DEGREES(ATAN(0.2)))),"1個加算","加算無"),IF(J11="Ⅱ",IF(OR(AND(J10=40,O15&lt;DEGREES(ATAN(0.6))),AND(J10=38,O15&lt;DEGREES(ATAN(0.45))),AND(J10=36,O15&lt;DEGREES(ATAN(0.25)))),"不適",IF(OR(AND(J10=40,O15&gt;=DEGREES(ATAN(0.6))),AND(J10=38,O15&gt;=DEGREES(ATAN(0.45))),AND(J10=36,O15&gt;=DEGREES(ATAN(0.25))),AND(J10=34,O15&lt;DEGREES(ATAN(0.55))),AND(J10=32,O15&lt;DEGREES(ATAN(0.35)))),"1個加算","加算無")),"不適")))</f>
        <v>1個加算</v>
      </c>
      <c r="T106" s="587"/>
      <c r="U106" s="587"/>
      <c r="V106" s="588"/>
      <c r="Z106" s="218"/>
    </row>
    <row r="107" spans="1:26" ht="16.149999999999999" customHeight="1" x14ac:dyDescent="0.15">
      <c r="A107" s="217"/>
      <c r="D107" s="553" t="s">
        <v>1199</v>
      </c>
      <c r="E107" s="554"/>
      <c r="F107" s="554"/>
      <c r="G107" s="554"/>
      <c r="H107" s="554"/>
      <c r="I107" s="554"/>
      <c r="J107" s="554"/>
      <c r="K107" s="554"/>
      <c r="L107" s="554"/>
      <c r="M107" s="554"/>
      <c r="N107" s="554"/>
      <c r="O107" s="554"/>
      <c r="P107" s="554"/>
      <c r="Q107" s="554"/>
      <c r="R107" s="568"/>
      <c r="S107" s="555">
        <f>IF(S106="不適","不適",IF(S104=1,2,IF(S106="1個加算",S104+1,S104)))</f>
        <v>3</v>
      </c>
      <c r="T107" s="556"/>
      <c r="U107" s="593" t="s">
        <v>937</v>
      </c>
      <c r="V107" s="594"/>
      <c r="Z107" s="218"/>
    </row>
    <row r="108" spans="1:26" ht="16.149999999999999" customHeight="1" x14ac:dyDescent="0.15">
      <c r="A108" s="217"/>
      <c r="Z108" s="218"/>
    </row>
    <row r="109" spans="1:26" ht="16.149999999999999" customHeight="1" x14ac:dyDescent="0.15">
      <c r="A109" s="217"/>
      <c r="E109" s="155" t="s">
        <v>1212</v>
      </c>
      <c r="Z109" s="218"/>
    </row>
    <row r="110" spans="1:26" ht="16.149999999999999" customHeight="1" x14ac:dyDescent="0.15">
      <c r="A110" s="217"/>
      <c r="E110" s="595" t="s">
        <v>1213</v>
      </c>
      <c r="F110" s="596"/>
      <c r="G110" s="596"/>
      <c r="H110" s="596"/>
      <c r="I110" s="596"/>
      <c r="J110" s="596"/>
      <c r="K110" s="596"/>
      <c r="L110" s="597"/>
      <c r="M110" s="159"/>
      <c r="N110" s="595" t="s">
        <v>1167</v>
      </c>
      <c r="O110" s="596"/>
      <c r="P110" s="596"/>
      <c r="Q110" s="596"/>
      <c r="R110" s="596"/>
      <c r="S110" s="596"/>
      <c r="T110" s="596"/>
      <c r="U110" s="597"/>
      <c r="V110" s="160"/>
      <c r="W110" s="160"/>
      <c r="Z110" s="218"/>
    </row>
    <row r="111" spans="1:26" ht="16.149999999999999" customHeight="1" x14ac:dyDescent="0.15">
      <c r="A111" s="217"/>
      <c r="E111" s="542" t="s">
        <v>1166</v>
      </c>
      <c r="F111" s="543"/>
      <c r="G111" s="598" t="s">
        <v>1165</v>
      </c>
      <c r="H111" s="599"/>
      <c r="I111" s="599"/>
      <c r="J111" s="599"/>
      <c r="K111" s="599"/>
      <c r="L111" s="600"/>
      <c r="N111" s="542" t="s">
        <v>1166</v>
      </c>
      <c r="O111" s="543"/>
      <c r="P111" s="598" t="s">
        <v>1165</v>
      </c>
      <c r="Q111" s="599"/>
      <c r="R111" s="599"/>
      <c r="S111" s="599"/>
      <c r="T111" s="599"/>
      <c r="U111" s="600"/>
      <c r="V111" s="160"/>
      <c r="W111" s="160"/>
      <c r="Z111" s="218"/>
    </row>
    <row r="112" spans="1:26" ht="16.149999999999999" customHeight="1" x14ac:dyDescent="0.15">
      <c r="A112" s="217"/>
      <c r="E112" s="544"/>
      <c r="F112" s="545"/>
      <c r="G112" s="312">
        <v>30</v>
      </c>
      <c r="H112" s="313">
        <v>32</v>
      </c>
      <c r="I112" s="313">
        <v>34</v>
      </c>
      <c r="J112" s="313">
        <v>36</v>
      </c>
      <c r="K112" s="313">
        <v>38</v>
      </c>
      <c r="L112" s="324">
        <v>40</v>
      </c>
      <c r="M112" s="208"/>
      <c r="N112" s="544"/>
      <c r="O112" s="545"/>
      <c r="P112" s="312">
        <v>30</v>
      </c>
      <c r="Q112" s="313">
        <v>32</v>
      </c>
      <c r="R112" s="313">
        <v>34</v>
      </c>
      <c r="S112" s="313">
        <v>36</v>
      </c>
      <c r="T112" s="313">
        <v>38</v>
      </c>
      <c r="U112" s="324">
        <v>40</v>
      </c>
      <c r="V112" s="160"/>
      <c r="W112" s="160"/>
      <c r="Z112" s="218"/>
    </row>
    <row r="113" spans="1:29" ht="16.149999999999999" customHeight="1" x14ac:dyDescent="0.15">
      <c r="A113" s="217"/>
      <c r="E113" s="538" t="s">
        <v>1203</v>
      </c>
      <c r="F113" s="539"/>
      <c r="G113" s="359"/>
      <c r="H113" s="360"/>
      <c r="I113" s="360"/>
      <c r="J113" s="360"/>
      <c r="K113" s="361"/>
      <c r="L113" s="362"/>
      <c r="M113" s="314"/>
      <c r="N113" s="538" t="s">
        <v>1203</v>
      </c>
      <c r="O113" s="539"/>
      <c r="P113" s="359"/>
      <c r="Q113" s="361"/>
      <c r="R113" s="361"/>
      <c r="S113" s="361"/>
      <c r="T113" s="366"/>
      <c r="U113" s="367"/>
      <c r="Z113" s="218"/>
    </row>
    <row r="114" spans="1:29" ht="16.149999999999999" customHeight="1" x14ac:dyDescent="0.15">
      <c r="A114" s="217"/>
      <c r="E114" s="538" t="s">
        <v>1204</v>
      </c>
      <c r="F114" s="539"/>
      <c r="G114" s="359"/>
      <c r="H114" s="360"/>
      <c r="I114" s="360"/>
      <c r="J114" s="360"/>
      <c r="K114" s="361"/>
      <c r="L114" s="362"/>
      <c r="M114" s="314"/>
      <c r="N114" s="538" t="s">
        <v>1204</v>
      </c>
      <c r="O114" s="539"/>
      <c r="P114" s="359"/>
      <c r="Q114" s="361"/>
      <c r="R114" s="361"/>
      <c r="S114" s="361"/>
      <c r="T114" s="366"/>
      <c r="U114" s="367"/>
      <c r="Z114" s="218"/>
    </row>
    <row r="115" spans="1:29" ht="16.149999999999999" customHeight="1" x14ac:dyDescent="0.15">
      <c r="A115" s="217"/>
      <c r="E115" s="538" t="s">
        <v>1205</v>
      </c>
      <c r="F115" s="539"/>
      <c r="G115" s="359"/>
      <c r="H115" s="360"/>
      <c r="I115" s="360"/>
      <c r="J115" s="360"/>
      <c r="K115" s="361"/>
      <c r="L115" s="362"/>
      <c r="M115" s="314"/>
      <c r="N115" s="538" t="s">
        <v>1205</v>
      </c>
      <c r="O115" s="539"/>
      <c r="P115" s="359"/>
      <c r="Q115" s="360"/>
      <c r="R115" s="361"/>
      <c r="S115" s="361"/>
      <c r="T115" s="366"/>
      <c r="U115" s="367"/>
      <c r="Z115" s="218"/>
    </row>
    <row r="116" spans="1:29" ht="16.149999999999999" customHeight="1" x14ac:dyDescent="0.15">
      <c r="A116" s="217"/>
      <c r="E116" s="538" t="s">
        <v>1206</v>
      </c>
      <c r="F116" s="539"/>
      <c r="G116" s="359"/>
      <c r="H116" s="360"/>
      <c r="I116" s="360"/>
      <c r="J116" s="360"/>
      <c r="K116" s="360"/>
      <c r="L116" s="362"/>
      <c r="M116" s="314"/>
      <c r="N116" s="538" t="s">
        <v>1206</v>
      </c>
      <c r="O116" s="539"/>
      <c r="P116" s="359"/>
      <c r="Q116" s="360"/>
      <c r="R116" s="361"/>
      <c r="S116" s="361"/>
      <c r="T116" s="361"/>
      <c r="U116" s="367"/>
      <c r="Z116" s="218"/>
    </row>
    <row r="117" spans="1:29" ht="16.149999999999999" customHeight="1" x14ac:dyDescent="0.15">
      <c r="A117" s="217"/>
      <c r="E117" s="538" t="s">
        <v>1207</v>
      </c>
      <c r="F117" s="539"/>
      <c r="G117" s="359"/>
      <c r="H117" s="360"/>
      <c r="I117" s="360"/>
      <c r="J117" s="360"/>
      <c r="K117" s="360"/>
      <c r="L117" s="362"/>
      <c r="M117" s="314"/>
      <c r="N117" s="538" t="s">
        <v>1207</v>
      </c>
      <c r="O117" s="539"/>
      <c r="P117" s="359"/>
      <c r="Q117" s="360"/>
      <c r="R117" s="361"/>
      <c r="S117" s="361"/>
      <c r="T117" s="361"/>
      <c r="U117" s="367"/>
      <c r="Z117" s="218"/>
    </row>
    <row r="118" spans="1:29" ht="16.149999999999999" customHeight="1" x14ac:dyDescent="0.15">
      <c r="A118" s="217"/>
      <c r="E118" s="538" t="s">
        <v>1208</v>
      </c>
      <c r="F118" s="539"/>
      <c r="G118" s="359"/>
      <c r="H118" s="360"/>
      <c r="I118" s="360"/>
      <c r="J118" s="360"/>
      <c r="K118" s="360"/>
      <c r="L118" s="362"/>
      <c r="M118" s="314"/>
      <c r="N118" s="538" t="s">
        <v>1208</v>
      </c>
      <c r="O118" s="539"/>
      <c r="P118" s="359"/>
      <c r="Q118" s="360"/>
      <c r="R118" s="361"/>
      <c r="S118" s="361"/>
      <c r="T118" s="361"/>
      <c r="U118" s="367"/>
      <c r="Z118" s="218"/>
    </row>
    <row r="119" spans="1:29" ht="16.149999999999999" customHeight="1" x14ac:dyDescent="0.15">
      <c r="A119" s="217"/>
      <c r="E119" s="540" t="s">
        <v>1209</v>
      </c>
      <c r="F119" s="541"/>
      <c r="G119" s="363"/>
      <c r="H119" s="364"/>
      <c r="I119" s="364"/>
      <c r="J119" s="364"/>
      <c r="K119" s="364"/>
      <c r="L119" s="365"/>
      <c r="M119" s="314"/>
      <c r="N119" s="538" t="s">
        <v>1209</v>
      </c>
      <c r="O119" s="539"/>
      <c r="P119" s="359"/>
      <c r="Q119" s="360"/>
      <c r="R119" s="360"/>
      <c r="S119" s="361"/>
      <c r="T119" s="361"/>
      <c r="U119" s="367"/>
      <c r="Z119" s="218"/>
    </row>
    <row r="120" spans="1:29" ht="16.149999999999999" customHeight="1" x14ac:dyDescent="0.15">
      <c r="A120" s="217"/>
      <c r="N120" s="540" t="s">
        <v>1210</v>
      </c>
      <c r="O120" s="541"/>
      <c r="P120" s="363"/>
      <c r="Q120" s="364"/>
      <c r="R120" s="364"/>
      <c r="S120" s="368"/>
      <c r="T120" s="368"/>
      <c r="U120" s="369"/>
      <c r="Z120" s="218"/>
    </row>
    <row r="121" spans="1:29" ht="16.149999999999999" customHeight="1" x14ac:dyDescent="0.15">
      <c r="A121" s="217"/>
      <c r="Z121" s="218"/>
    </row>
    <row r="122" spans="1:29" ht="16.149999999999999" customHeight="1" x14ac:dyDescent="0.15">
      <c r="A122" s="217" t="s">
        <v>1200</v>
      </c>
      <c r="Z122" s="218"/>
    </row>
    <row r="123" spans="1:29" ht="16.149999999999999" customHeight="1" x14ac:dyDescent="0.15">
      <c r="A123" s="217"/>
      <c r="Z123" s="218"/>
    </row>
    <row r="124" spans="1:29" ht="16.149999999999999" customHeight="1" x14ac:dyDescent="0.15">
      <c r="A124" s="217"/>
      <c r="D124" s="327" t="s">
        <v>1235</v>
      </c>
      <c r="E124" s="328"/>
      <c r="F124" s="328"/>
      <c r="G124" s="328"/>
      <c r="H124" s="328"/>
      <c r="I124" s="328"/>
      <c r="J124" s="328"/>
      <c r="K124" s="328"/>
      <c r="L124" s="328"/>
      <c r="M124" s="328"/>
      <c r="N124" s="328"/>
      <c r="O124" s="328"/>
      <c r="P124" s="328"/>
      <c r="Q124" s="328"/>
      <c r="R124" s="329"/>
      <c r="S124" s="546">
        <f>ROUNDUP(N91*COS(RADIANS(O67))/J66,0)</f>
        <v>1</v>
      </c>
      <c r="T124" s="547"/>
      <c r="U124" s="547" t="s">
        <v>937</v>
      </c>
      <c r="V124" s="571"/>
      <c r="Z124" s="218"/>
    </row>
    <row r="125" spans="1:29" ht="16.149999999999999" customHeight="1" x14ac:dyDescent="0.15">
      <c r="A125" s="217"/>
      <c r="D125" s="317" t="s">
        <v>1198</v>
      </c>
      <c r="E125" s="297"/>
      <c r="F125" s="297"/>
      <c r="G125" s="297"/>
      <c r="H125" s="297"/>
      <c r="I125" s="297"/>
      <c r="J125" s="297"/>
      <c r="K125" s="297"/>
      <c r="L125" s="297"/>
      <c r="M125" s="297"/>
      <c r="N125" s="297"/>
      <c r="O125" s="297"/>
      <c r="P125" s="297"/>
      <c r="Q125" s="297"/>
      <c r="R125" s="321"/>
      <c r="S125" s="548" t="str">
        <f>IF(S124=1,"1⇒2個","---")</f>
        <v>1⇒2個</v>
      </c>
      <c r="T125" s="548"/>
      <c r="U125" s="548"/>
      <c r="V125" s="549"/>
      <c r="Z125" s="218"/>
    </row>
    <row r="126" spans="1:29" ht="16.149999999999999" customHeight="1" x14ac:dyDescent="0.15">
      <c r="A126" s="217"/>
      <c r="D126" s="322" t="s">
        <v>1202</v>
      </c>
      <c r="E126" s="303"/>
      <c r="F126" s="303"/>
      <c r="G126" s="303"/>
      <c r="H126" s="303"/>
      <c r="I126" s="303"/>
      <c r="J126" s="303"/>
      <c r="K126" s="303"/>
      <c r="L126" s="303"/>
      <c r="M126" s="303"/>
      <c r="N126" s="303"/>
      <c r="O126" s="303"/>
      <c r="P126" s="303"/>
      <c r="Q126" s="303"/>
      <c r="R126" s="323"/>
      <c r="S126" s="550" t="str">
        <f>IF(H84&gt;=1,"不適",IF(S124=1,"加算無",IF(AND(H84&gt;0.7,H84&lt;1),"1個加算","加算無")))</f>
        <v>加算無</v>
      </c>
      <c r="T126" s="551"/>
      <c r="U126" s="551"/>
      <c r="V126" s="552"/>
      <c r="Z126" s="218"/>
    </row>
    <row r="127" spans="1:29" ht="16.149999999999999" customHeight="1" x14ac:dyDescent="0.15">
      <c r="A127" s="217"/>
      <c r="D127" s="553" t="s">
        <v>1199</v>
      </c>
      <c r="E127" s="554"/>
      <c r="F127" s="554"/>
      <c r="G127" s="554"/>
      <c r="H127" s="554"/>
      <c r="I127" s="554"/>
      <c r="J127" s="554"/>
      <c r="K127" s="554"/>
      <c r="L127" s="554"/>
      <c r="M127" s="554"/>
      <c r="N127" s="554"/>
      <c r="O127" s="554"/>
      <c r="P127" s="554"/>
      <c r="Q127" s="554"/>
      <c r="R127" s="554"/>
      <c r="S127" s="555">
        <f>IF(S126="不適","不適",IF(S124=1,2,IF(S126="1個加算",S124+1,S124)))</f>
        <v>2</v>
      </c>
      <c r="T127" s="556"/>
      <c r="U127" s="557" t="s">
        <v>937</v>
      </c>
      <c r="V127" s="558"/>
      <c r="Z127" s="218"/>
    </row>
    <row r="128" spans="1:29" ht="16.149999999999999" customHeight="1" x14ac:dyDescent="0.15">
      <c r="A128" s="217"/>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330"/>
      <c r="AA128" s="160"/>
      <c r="AB128" s="160"/>
      <c r="AC128" s="160"/>
    </row>
    <row r="129" spans="1:31" ht="16.149999999999999" customHeight="1" x14ac:dyDescent="0.15">
      <c r="A129" s="217"/>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330"/>
      <c r="AA129" s="160"/>
      <c r="AB129" s="160"/>
      <c r="AC129" s="160"/>
    </row>
    <row r="130" spans="1:31" ht="16.149999999999999" customHeight="1" x14ac:dyDescent="0.15">
      <c r="A130" s="217"/>
      <c r="Y130" s="160"/>
      <c r="Z130" s="330"/>
      <c r="AA130" s="160"/>
      <c r="AB130" s="160"/>
      <c r="AC130" s="160"/>
      <c r="AD130" s="160"/>
      <c r="AE130" s="160"/>
    </row>
    <row r="131" spans="1:31" ht="16.149999999999999" customHeight="1" x14ac:dyDescent="0.15">
      <c r="A131" s="217"/>
      <c r="Y131" s="160"/>
      <c r="Z131" s="330"/>
      <c r="AA131" s="160"/>
      <c r="AB131" s="160"/>
      <c r="AC131" s="160"/>
      <c r="AD131" s="160"/>
      <c r="AE131" s="160"/>
    </row>
    <row r="132" spans="1:31" ht="19.899999999999999" customHeight="1" x14ac:dyDescent="0.15">
      <c r="A132" s="331" t="s">
        <v>1214</v>
      </c>
      <c r="B132" s="332"/>
      <c r="C132" s="332"/>
      <c r="D132" s="332"/>
      <c r="E132" s="332"/>
      <c r="F132" s="332"/>
      <c r="G132" s="332"/>
      <c r="H132" s="332"/>
      <c r="I132" s="332"/>
      <c r="J132" s="332"/>
      <c r="K132" s="332"/>
      <c r="L132" s="332"/>
      <c r="P132" s="534">
        <f>IF(OR(S107="不適",S127="不適"),"不適",MAX(S107,S127))</f>
        <v>3</v>
      </c>
      <c r="Q132" s="535"/>
      <c r="R132" s="536" t="s">
        <v>937</v>
      </c>
      <c r="S132" s="537"/>
      <c r="V132" s="332"/>
      <c r="W132" s="332"/>
      <c r="X132" s="332"/>
      <c r="Y132" s="333"/>
      <c r="Z132" s="334"/>
      <c r="AA132" s="160"/>
      <c r="AB132" s="160"/>
      <c r="AC132" s="160"/>
      <c r="AD132" s="160"/>
      <c r="AE132" s="160"/>
    </row>
    <row r="133" spans="1:31" ht="16.149999999999999" customHeight="1" thickBot="1" x14ac:dyDescent="0.2">
      <c r="A133" s="220"/>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335"/>
      <c r="Z133" s="336"/>
      <c r="AA133" s="160"/>
      <c r="AB133" s="160"/>
      <c r="AC133" s="160"/>
      <c r="AD133" s="160"/>
      <c r="AE133" s="160"/>
    </row>
    <row r="134" spans="1:31" ht="16.149999999999999" customHeight="1" x14ac:dyDescent="0.15">
      <c r="Y134" s="160"/>
      <c r="Z134" s="160"/>
      <c r="AA134" s="160"/>
      <c r="AB134" s="160"/>
      <c r="AC134" s="160"/>
      <c r="AD134" s="160"/>
      <c r="AE134" s="160"/>
    </row>
    <row r="144" spans="1:31" ht="16.149999999999999" customHeight="1" x14ac:dyDescent="0.15">
      <c r="K144" s="208"/>
      <c r="L144" s="208"/>
    </row>
    <row r="145" spans="9:10" ht="16.149999999999999" customHeight="1" x14ac:dyDescent="0.15">
      <c r="I145" s="208"/>
      <c r="J145" s="208"/>
    </row>
    <row r="146" spans="9:10" ht="16.149999999999999" customHeight="1" x14ac:dyDescent="0.15">
      <c r="I146" s="208"/>
      <c r="J146" s="208"/>
    </row>
    <row r="147" spans="9:10" ht="16.149999999999999" customHeight="1" x14ac:dyDescent="0.15">
      <c r="I147" s="208"/>
      <c r="J147" s="208"/>
    </row>
    <row r="148" spans="9:10" ht="16.149999999999999" customHeight="1" x14ac:dyDescent="0.15">
      <c r="I148" s="208"/>
      <c r="J148" s="208"/>
    </row>
    <row r="149" spans="9:10" ht="16.149999999999999" customHeight="1" x14ac:dyDescent="0.15">
      <c r="I149" s="208"/>
      <c r="J149" s="208"/>
    </row>
    <row r="150" spans="9:10" ht="16.149999999999999" customHeight="1" x14ac:dyDescent="0.15">
      <c r="I150" s="208"/>
      <c r="J150" s="208"/>
    </row>
    <row r="151" spans="9:10" ht="16.149999999999999" customHeight="1" x14ac:dyDescent="0.15">
      <c r="I151" s="208"/>
      <c r="J151" s="208"/>
    </row>
  </sheetData>
  <sheetProtection algorithmName="SHA-512" hashValue="WB8H7ktTn/IessPwzQWOxPZfo/+VrvzkPWMD04g6YVzvVOfdhbvsJ0G4vLlkoY2h3QcMhm4V3OqGghf1eACHSA==" saltValue="iL8vT1p/29PZNDQdWotetg==" spinCount="100000" sheet="1" objects="1" scenarios="1"/>
  <mergeCells count="156">
    <mergeCell ref="B8:I8"/>
    <mergeCell ref="B9:I9"/>
    <mergeCell ref="B64:I64"/>
    <mergeCell ref="B66:I66"/>
    <mergeCell ref="J32:K32"/>
    <mergeCell ref="C13:I13"/>
    <mergeCell ref="S46:U46"/>
    <mergeCell ref="S47:U47"/>
    <mergeCell ref="C46:R46"/>
    <mergeCell ref="C47:R47"/>
    <mergeCell ref="G40:I40"/>
    <mergeCell ref="G41:I41"/>
    <mergeCell ref="D40:F40"/>
    <mergeCell ref="M37:O37"/>
    <mergeCell ref="M38:O38"/>
    <mergeCell ref="D41:F41"/>
    <mergeCell ref="D42:F42"/>
    <mergeCell ref="G39:I39"/>
    <mergeCell ref="D39:F39"/>
    <mergeCell ref="G38:I38"/>
    <mergeCell ref="D37:F38"/>
    <mergeCell ref="J9:K9"/>
    <mergeCell ref="J10:K10"/>
    <mergeCell ref="J11:K11"/>
    <mergeCell ref="A1:Z2"/>
    <mergeCell ref="T19:U19"/>
    <mergeCell ref="T20:U20"/>
    <mergeCell ref="N31:Q31"/>
    <mergeCell ref="B5:I5"/>
    <mergeCell ref="B6:I6"/>
    <mergeCell ref="B7:I7"/>
    <mergeCell ref="B10:I10"/>
    <mergeCell ref="B11:I11"/>
    <mergeCell ref="C12:I12"/>
    <mergeCell ref="J31:K31"/>
    <mergeCell ref="B12:B14"/>
    <mergeCell ref="M26:N26"/>
    <mergeCell ref="T31:U31"/>
    <mergeCell ref="M31:M34"/>
    <mergeCell ref="J13:K13"/>
    <mergeCell ref="D32:G32"/>
    <mergeCell ref="D33:G33"/>
    <mergeCell ref="D34:G34"/>
    <mergeCell ref="C14:I14"/>
    <mergeCell ref="B15:I15"/>
    <mergeCell ref="J8:K8"/>
    <mergeCell ref="N11:Y11"/>
    <mergeCell ref="N10:Y10"/>
    <mergeCell ref="J14:K14"/>
    <mergeCell ref="J39:L42"/>
    <mergeCell ref="G43:I43"/>
    <mergeCell ref="J43:L43"/>
    <mergeCell ref="M43:O43"/>
    <mergeCell ref="W46:Y48"/>
    <mergeCell ref="J33:K33"/>
    <mergeCell ref="J34:K34"/>
    <mergeCell ref="J35:K35"/>
    <mergeCell ref="J37:L37"/>
    <mergeCell ref="J38:L38"/>
    <mergeCell ref="D35:G35"/>
    <mergeCell ref="G37:I37"/>
    <mergeCell ref="T34:U34"/>
    <mergeCell ref="N12:Y14"/>
    <mergeCell ref="J15:K15"/>
    <mergeCell ref="J12:K12"/>
    <mergeCell ref="Q15:Y15"/>
    <mergeCell ref="M22:N22"/>
    <mergeCell ref="M23:N23"/>
    <mergeCell ref="Q37:R37"/>
    <mergeCell ref="M39:O39"/>
    <mergeCell ref="M40:O40"/>
    <mergeCell ref="M41:O41"/>
    <mergeCell ref="B65:I65"/>
    <mergeCell ref="J65:K65"/>
    <mergeCell ref="B68:I68"/>
    <mergeCell ref="B69:I69"/>
    <mergeCell ref="B70:I70"/>
    <mergeCell ref="B71:I71"/>
    <mergeCell ref="W49:Y49"/>
    <mergeCell ref="S48:U48"/>
    <mergeCell ref="C48:R48"/>
    <mergeCell ref="R51:S51"/>
    <mergeCell ref="R52:S52"/>
    <mergeCell ref="R53:S53"/>
    <mergeCell ref="C49:U49"/>
    <mergeCell ref="B63:I63"/>
    <mergeCell ref="J64:K64"/>
    <mergeCell ref="J66:K66"/>
    <mergeCell ref="B67:I67"/>
    <mergeCell ref="J68:K68"/>
    <mergeCell ref="G42:I42"/>
    <mergeCell ref="M42:O42"/>
    <mergeCell ref="D43:E43"/>
    <mergeCell ref="D31:G31"/>
    <mergeCell ref="T33:U33"/>
    <mergeCell ref="T32:U32"/>
    <mergeCell ref="A57:Z58"/>
    <mergeCell ref="B61:I61"/>
    <mergeCell ref="B62:I62"/>
    <mergeCell ref="U124:V124"/>
    <mergeCell ref="T78:U78"/>
    <mergeCell ref="J86:K86"/>
    <mergeCell ref="H84:I84"/>
    <mergeCell ref="H81:I81"/>
    <mergeCell ref="U104:V104"/>
    <mergeCell ref="A99:Z100"/>
    <mergeCell ref="N69:Y69"/>
    <mergeCell ref="S104:T104"/>
    <mergeCell ref="S107:T107"/>
    <mergeCell ref="S105:V105"/>
    <mergeCell ref="S106:V106"/>
    <mergeCell ref="P87:Q87"/>
    <mergeCell ref="J69:K69"/>
    <mergeCell ref="J70:K70"/>
    <mergeCell ref="J71:K71"/>
    <mergeCell ref="U107:V107"/>
    <mergeCell ref="N120:O120"/>
    <mergeCell ref="E110:L110"/>
    <mergeCell ref="N110:U110"/>
    <mergeCell ref="P111:U111"/>
    <mergeCell ref="G111:L111"/>
    <mergeCell ref="J72:K72"/>
    <mergeCell ref="J74:K74"/>
    <mergeCell ref="B72:E74"/>
    <mergeCell ref="F72:I72"/>
    <mergeCell ref="F73:I73"/>
    <mergeCell ref="F74:I74"/>
    <mergeCell ref="J73:K73"/>
    <mergeCell ref="E114:F114"/>
    <mergeCell ref="E115:F115"/>
    <mergeCell ref="D107:R107"/>
    <mergeCell ref="H89:I89"/>
    <mergeCell ref="T89:U89"/>
    <mergeCell ref="N91:O91"/>
    <mergeCell ref="P132:Q132"/>
    <mergeCell ref="R132:S132"/>
    <mergeCell ref="E116:F116"/>
    <mergeCell ref="E117:F117"/>
    <mergeCell ref="E118:F118"/>
    <mergeCell ref="E119:F119"/>
    <mergeCell ref="E111:F112"/>
    <mergeCell ref="N111:O112"/>
    <mergeCell ref="N113:O113"/>
    <mergeCell ref="N114:O114"/>
    <mergeCell ref="N115:O115"/>
    <mergeCell ref="N116:O116"/>
    <mergeCell ref="N117:O117"/>
    <mergeCell ref="N118:O118"/>
    <mergeCell ref="N119:O119"/>
    <mergeCell ref="E113:F113"/>
    <mergeCell ref="S124:T124"/>
    <mergeCell ref="S125:V125"/>
    <mergeCell ref="S126:V126"/>
    <mergeCell ref="D127:R127"/>
    <mergeCell ref="S127:T127"/>
    <mergeCell ref="U127:V127"/>
  </mergeCells>
  <phoneticPr fontId="8"/>
  <printOptions horizontalCentered="1"/>
  <pageMargins left="0.39370078740157483" right="0.19685039370078741" top="0.39370078740157483" bottom="0.19685039370078741" header="0.31496062992125984" footer="0.19685039370078741"/>
  <pageSetup paperSize="9" firstPageNumber="0" orientation="portrait" horizontalDpi="300" verticalDpi="300" r:id="rId1"/>
  <headerFooter alignWithMargins="0"/>
  <rowBreaks count="2" manualBreakCount="2">
    <brk id="56" max="16383" man="1"/>
    <brk id="9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H68"/>
  <sheetViews>
    <sheetView showGridLines="0" zoomScale="130" zoomScaleNormal="130" workbookViewId="0">
      <selection sqref="A1:AH2"/>
    </sheetView>
  </sheetViews>
  <sheetFormatPr defaultColWidth="2.75" defaultRowHeight="15" customHeight="1" x14ac:dyDescent="0.15"/>
  <cols>
    <col min="1" max="11" width="2.75" style="211"/>
    <col min="12" max="12" width="2.75" style="211" customWidth="1"/>
    <col min="13" max="13" width="2.75" style="211"/>
    <col min="14" max="14" width="2.75" style="211" customWidth="1"/>
    <col min="15" max="19" width="2.75" style="211"/>
    <col min="20" max="20" width="3.125" style="211" bestFit="1" customWidth="1"/>
    <col min="21" max="23" width="2.75" style="211"/>
    <col min="24" max="24" width="3.125" style="211" bestFit="1" customWidth="1"/>
    <col min="25" max="27" width="2.75" style="211"/>
    <col min="28" max="28" width="2.75" style="211" customWidth="1"/>
    <col min="29" max="16384" width="2.75" style="211"/>
  </cols>
  <sheetData>
    <row r="1" spans="1:34" ht="15" customHeight="1" x14ac:dyDescent="0.15">
      <c r="A1" s="738" t="s">
        <v>973</v>
      </c>
      <c r="B1" s="738"/>
      <c r="C1" s="738"/>
      <c r="D1" s="738"/>
      <c r="E1" s="738"/>
      <c r="F1" s="738"/>
      <c r="G1" s="738"/>
      <c r="H1" s="738"/>
      <c r="I1" s="738"/>
      <c r="J1" s="738"/>
      <c r="K1" s="738"/>
      <c r="L1" s="738"/>
      <c r="M1" s="738"/>
      <c r="N1" s="738"/>
      <c r="O1" s="738"/>
      <c r="P1" s="738"/>
      <c r="Q1" s="738"/>
      <c r="R1" s="738"/>
      <c r="S1" s="738"/>
      <c r="T1" s="738"/>
      <c r="U1" s="738"/>
      <c r="V1" s="738"/>
      <c r="W1" s="738"/>
      <c r="X1" s="738"/>
      <c r="Y1" s="738"/>
      <c r="Z1" s="738"/>
      <c r="AA1" s="738"/>
      <c r="AB1" s="738"/>
      <c r="AC1" s="738"/>
      <c r="AD1" s="738"/>
      <c r="AE1" s="738"/>
      <c r="AF1" s="738"/>
      <c r="AG1" s="738"/>
      <c r="AH1" s="738"/>
    </row>
    <row r="2" spans="1:34" ht="15" customHeight="1" x14ac:dyDescent="0.15">
      <c r="A2" s="738"/>
      <c r="B2" s="738"/>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row>
    <row r="3" spans="1:34" ht="15" customHeight="1" x14ac:dyDescent="0.15">
      <c r="A3" s="232" t="s">
        <v>999</v>
      </c>
      <c r="B3" s="209"/>
      <c r="C3" s="210" t="s">
        <v>980</v>
      </c>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4" ht="15" customHeight="1" x14ac:dyDescent="0.15">
      <c r="A4" s="208"/>
      <c r="C4" s="159" t="s">
        <v>1148</v>
      </c>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4" ht="15" customHeight="1" x14ac:dyDescent="0.15">
      <c r="A5" s="208"/>
      <c r="C5" s="155" t="s">
        <v>1149</v>
      </c>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row>
    <row r="6" spans="1:34" ht="7.9" customHeight="1" x14ac:dyDescent="0.15">
      <c r="A6" s="155"/>
      <c r="C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4" ht="15" customHeight="1" x14ac:dyDescent="0.15">
      <c r="C7" s="760" t="s">
        <v>976</v>
      </c>
      <c r="D7" s="761"/>
      <c r="E7" s="762"/>
      <c r="F7" s="756" t="s">
        <v>975</v>
      </c>
      <c r="G7" s="757"/>
      <c r="H7" s="757"/>
      <c r="I7" s="758"/>
      <c r="J7" s="754" t="s">
        <v>1015</v>
      </c>
      <c r="K7" s="755"/>
      <c r="L7" s="224" t="s">
        <v>998</v>
      </c>
      <c r="M7" s="224"/>
      <c r="N7" s="224"/>
      <c r="O7" s="224"/>
      <c r="P7" s="224"/>
      <c r="Q7" s="224"/>
      <c r="R7" s="224"/>
      <c r="S7" s="224"/>
      <c r="T7" s="224"/>
      <c r="U7" s="224"/>
      <c r="V7" s="224"/>
      <c r="W7" s="224"/>
      <c r="X7" s="224"/>
      <c r="Y7" s="224"/>
      <c r="Z7" s="224"/>
      <c r="AA7" s="224"/>
      <c r="AB7" s="224"/>
      <c r="AC7" s="224"/>
      <c r="AD7" s="224"/>
      <c r="AE7" s="224"/>
      <c r="AF7" s="224"/>
      <c r="AG7" s="226"/>
    </row>
    <row r="8" spans="1:34" ht="15" customHeight="1" x14ac:dyDescent="0.15">
      <c r="B8" s="155"/>
      <c r="C8" s="763"/>
      <c r="D8" s="743"/>
      <c r="E8" s="764"/>
      <c r="F8" s="691" t="s">
        <v>977</v>
      </c>
      <c r="G8" s="690"/>
      <c r="H8" s="690"/>
      <c r="I8" s="759"/>
      <c r="J8" s="754">
        <v>6</v>
      </c>
      <c r="K8" s="755"/>
      <c r="L8" s="178" t="s">
        <v>982</v>
      </c>
      <c r="M8" s="178"/>
      <c r="N8" s="178"/>
      <c r="O8" s="178"/>
      <c r="P8" s="178"/>
      <c r="Q8" s="178"/>
      <c r="R8" s="178"/>
      <c r="S8" s="178"/>
      <c r="T8" s="178"/>
      <c r="U8" s="178"/>
      <c r="V8" s="178"/>
      <c r="W8" s="178"/>
      <c r="X8" s="178"/>
      <c r="Y8" s="178"/>
      <c r="Z8" s="178"/>
      <c r="AA8" s="178"/>
      <c r="AB8" s="178"/>
      <c r="AC8" s="178"/>
      <c r="AD8" s="178"/>
      <c r="AE8" s="178"/>
      <c r="AF8" s="178"/>
      <c r="AG8" s="226"/>
    </row>
    <row r="9" spans="1:34" ht="15" customHeight="1" x14ac:dyDescent="0.15">
      <c r="B9" s="155"/>
      <c r="C9" s="763"/>
      <c r="D9" s="743"/>
      <c r="E9" s="764"/>
      <c r="F9" s="742" t="s">
        <v>978</v>
      </c>
      <c r="G9" s="743"/>
      <c r="H9" s="743"/>
      <c r="I9" s="744"/>
      <c r="J9" s="754">
        <v>3</v>
      </c>
      <c r="K9" s="755"/>
      <c r="L9" s="155" t="s">
        <v>984</v>
      </c>
      <c r="M9" s="155"/>
      <c r="N9" s="155"/>
      <c r="O9" s="155"/>
      <c r="P9" s="155"/>
      <c r="Q9" s="155"/>
      <c r="R9" s="155"/>
      <c r="S9" s="155"/>
      <c r="T9" s="155"/>
      <c r="U9" s="155"/>
      <c r="V9" s="155"/>
      <c r="W9" s="155"/>
      <c r="X9" s="155"/>
      <c r="Y9" s="155"/>
      <c r="Z9" s="155"/>
      <c r="AA9" s="155"/>
      <c r="AB9" s="155"/>
      <c r="AC9" s="155"/>
      <c r="AD9" s="155"/>
      <c r="AE9" s="155"/>
      <c r="AF9" s="155"/>
      <c r="AG9" s="226"/>
    </row>
    <row r="10" spans="1:34" ht="15" customHeight="1" x14ac:dyDescent="0.15">
      <c r="B10" s="155"/>
      <c r="C10" s="763"/>
      <c r="D10" s="743"/>
      <c r="E10" s="764"/>
      <c r="F10" s="739" t="s">
        <v>979</v>
      </c>
      <c r="G10" s="740"/>
      <c r="H10" s="740"/>
      <c r="I10" s="741"/>
      <c r="J10" s="748" t="s">
        <v>938</v>
      </c>
      <c r="K10" s="749"/>
      <c r="L10" s="235" t="s">
        <v>1014</v>
      </c>
      <c r="M10" s="235"/>
      <c r="N10" s="235"/>
      <c r="O10" s="235"/>
      <c r="P10" s="235"/>
      <c r="Q10" s="235"/>
      <c r="R10" s="235"/>
      <c r="S10" s="235"/>
      <c r="T10" s="235"/>
      <c r="U10" s="235"/>
      <c r="V10" s="235"/>
      <c r="W10" s="235"/>
      <c r="X10" s="235"/>
      <c r="Y10" s="235"/>
      <c r="Z10" s="235"/>
      <c r="AA10" s="235"/>
      <c r="AB10" s="235"/>
      <c r="AC10" s="235"/>
      <c r="AD10" s="235"/>
      <c r="AE10" s="235"/>
      <c r="AF10" s="235"/>
      <c r="AG10" s="226"/>
    </row>
    <row r="11" spans="1:34" ht="15" customHeight="1" x14ac:dyDescent="0.15">
      <c r="B11" s="155"/>
      <c r="C11" s="763"/>
      <c r="D11" s="743"/>
      <c r="E11" s="764"/>
      <c r="F11" s="742"/>
      <c r="G11" s="743"/>
      <c r="H11" s="743"/>
      <c r="I11" s="744"/>
      <c r="J11" s="750"/>
      <c r="K11" s="751"/>
      <c r="L11" s="236" t="s">
        <v>1008</v>
      </c>
      <c r="M11" s="155"/>
      <c r="N11" s="155"/>
      <c r="O11" s="155"/>
      <c r="P11" s="155"/>
      <c r="Q11" s="155"/>
      <c r="R11" s="155"/>
      <c r="S11" s="155"/>
      <c r="T11" s="155"/>
      <c r="U11" s="155"/>
      <c r="V11" s="155"/>
      <c r="W11" s="155"/>
      <c r="X11" s="155"/>
      <c r="Y11" s="155"/>
      <c r="Z11" s="155"/>
      <c r="AA11" s="155"/>
      <c r="AB11" s="155"/>
      <c r="AC11" s="155"/>
      <c r="AD11" s="155"/>
      <c r="AE11" s="155"/>
      <c r="AF11" s="227"/>
      <c r="AG11" s="226"/>
    </row>
    <row r="12" spans="1:34" ht="15" customHeight="1" x14ac:dyDescent="0.15">
      <c r="B12" s="155"/>
      <c r="C12" s="763"/>
      <c r="D12" s="743"/>
      <c r="E12" s="764"/>
      <c r="F12" s="742"/>
      <c r="G12" s="743"/>
      <c r="H12" s="743"/>
      <c r="I12" s="744"/>
      <c r="J12" s="750"/>
      <c r="K12" s="751"/>
      <c r="L12" s="236" t="s">
        <v>1010</v>
      </c>
      <c r="M12" s="155"/>
      <c r="N12" s="155"/>
      <c r="O12" s="155"/>
      <c r="P12" s="155"/>
      <c r="Q12" s="155"/>
      <c r="R12" s="155"/>
      <c r="S12" s="155"/>
      <c r="T12" s="155"/>
      <c r="U12" s="155"/>
      <c r="V12" s="155"/>
      <c r="W12" s="155"/>
      <c r="X12" s="155"/>
      <c r="Y12" s="155"/>
      <c r="Z12" s="155"/>
      <c r="AA12" s="155"/>
      <c r="AB12" s="155"/>
      <c r="AC12" s="155"/>
      <c r="AD12" s="155"/>
      <c r="AE12" s="155"/>
      <c r="AF12" s="227"/>
      <c r="AG12" s="226"/>
    </row>
    <row r="13" spans="1:34" ht="15" customHeight="1" x14ac:dyDescent="0.15">
      <c r="B13" s="155"/>
      <c r="C13" s="763"/>
      <c r="D13" s="743"/>
      <c r="E13" s="764"/>
      <c r="F13" s="742"/>
      <c r="G13" s="743"/>
      <c r="H13" s="743"/>
      <c r="I13" s="744"/>
      <c r="J13" s="750"/>
      <c r="K13" s="751"/>
      <c r="M13" s="211" t="s">
        <v>1009</v>
      </c>
      <c r="O13" s="155"/>
      <c r="P13" s="155"/>
      <c r="Q13" s="155"/>
      <c r="R13" s="155"/>
      <c r="S13" s="155"/>
      <c r="T13" s="155"/>
      <c r="U13" s="155"/>
      <c r="V13" s="155"/>
      <c r="W13" s="155"/>
      <c r="X13" s="155"/>
      <c r="Y13" s="155"/>
      <c r="Z13" s="155"/>
      <c r="AA13" s="155"/>
      <c r="AB13" s="155"/>
      <c r="AC13" s="155"/>
      <c r="AD13" s="155"/>
      <c r="AE13" s="155"/>
      <c r="AF13" s="227"/>
      <c r="AG13" s="226"/>
    </row>
    <row r="14" spans="1:34" ht="15" customHeight="1" x14ac:dyDescent="0.15">
      <c r="B14" s="155"/>
      <c r="C14" s="763"/>
      <c r="D14" s="743"/>
      <c r="E14" s="764"/>
      <c r="F14" s="742"/>
      <c r="G14" s="743"/>
      <c r="H14" s="743"/>
      <c r="I14" s="744"/>
      <c r="J14" s="750"/>
      <c r="K14" s="751"/>
      <c r="M14" s="211" t="s">
        <v>1011</v>
      </c>
      <c r="O14" s="155"/>
      <c r="P14" s="155"/>
      <c r="Q14" s="155"/>
      <c r="R14" s="155"/>
      <c r="S14" s="155"/>
      <c r="T14" s="155"/>
      <c r="U14" s="155"/>
      <c r="V14" s="155"/>
      <c r="W14" s="155"/>
      <c r="X14" s="155"/>
      <c r="Y14" s="155"/>
      <c r="Z14" s="155"/>
      <c r="AA14" s="155"/>
      <c r="AB14" s="155"/>
      <c r="AC14" s="155"/>
      <c r="AD14" s="155"/>
      <c r="AE14" s="155"/>
      <c r="AF14" s="227"/>
      <c r="AG14" s="226"/>
    </row>
    <row r="15" spans="1:34" ht="15" customHeight="1" x14ac:dyDescent="0.15">
      <c r="B15" s="155"/>
      <c r="C15" s="763"/>
      <c r="D15" s="743"/>
      <c r="E15" s="764"/>
      <c r="F15" s="742"/>
      <c r="G15" s="743"/>
      <c r="H15" s="743"/>
      <c r="I15" s="744"/>
      <c r="J15" s="750"/>
      <c r="K15" s="751"/>
      <c r="L15" s="236"/>
      <c r="M15" s="155" t="s">
        <v>1013</v>
      </c>
      <c r="O15" s="155"/>
      <c r="P15" s="155"/>
      <c r="Q15" s="155"/>
      <c r="R15" s="155"/>
      <c r="S15" s="155"/>
      <c r="T15" s="155"/>
      <c r="U15" s="155"/>
      <c r="V15" s="155"/>
      <c r="W15" s="155"/>
      <c r="X15" s="155"/>
      <c r="Y15" s="155"/>
      <c r="Z15" s="155"/>
      <c r="AA15" s="155"/>
      <c r="AB15" s="155"/>
      <c r="AC15" s="155"/>
      <c r="AD15" s="155"/>
      <c r="AE15" s="155"/>
      <c r="AF15" s="227"/>
      <c r="AG15" s="226"/>
    </row>
    <row r="16" spans="1:34" ht="15" customHeight="1" x14ac:dyDescent="0.15">
      <c r="B16" s="155"/>
      <c r="C16" s="763"/>
      <c r="D16" s="743"/>
      <c r="E16" s="764"/>
      <c r="F16" s="745"/>
      <c r="G16" s="746"/>
      <c r="H16" s="746"/>
      <c r="I16" s="747"/>
      <c r="J16" s="752"/>
      <c r="K16" s="753"/>
      <c r="L16" s="237"/>
      <c r="M16" s="234"/>
      <c r="N16" s="234" t="s">
        <v>1012</v>
      </c>
      <c r="O16" s="234"/>
      <c r="P16" s="234"/>
      <c r="Q16" s="234"/>
      <c r="R16" s="234"/>
      <c r="S16" s="234"/>
      <c r="T16" s="234"/>
      <c r="U16" s="234"/>
      <c r="V16" s="234"/>
      <c r="W16" s="234"/>
      <c r="X16" s="234"/>
      <c r="Y16" s="234"/>
      <c r="Z16" s="234"/>
      <c r="AA16" s="234"/>
      <c r="AB16" s="234"/>
      <c r="AC16" s="234"/>
      <c r="AD16" s="234"/>
      <c r="AE16" s="234"/>
      <c r="AF16" s="238"/>
      <c r="AG16" s="226"/>
    </row>
    <row r="17" spans="1:33" ht="15" customHeight="1" x14ac:dyDescent="0.15">
      <c r="B17" s="155"/>
      <c r="C17" s="765"/>
      <c r="D17" s="766"/>
      <c r="E17" s="767"/>
      <c r="F17" s="745" t="s">
        <v>1255</v>
      </c>
      <c r="G17" s="746"/>
      <c r="H17" s="746"/>
      <c r="I17" s="747"/>
      <c r="J17" s="754">
        <v>35</v>
      </c>
      <c r="K17" s="755"/>
      <c r="L17" s="155" t="s">
        <v>988</v>
      </c>
      <c r="M17" s="155"/>
      <c r="N17" s="155"/>
      <c r="O17" s="155"/>
      <c r="P17" s="155"/>
      <c r="Q17" s="155"/>
      <c r="R17" s="155"/>
      <c r="S17" s="155"/>
      <c r="T17" s="155"/>
      <c r="U17" s="155"/>
      <c r="V17" s="155"/>
      <c r="W17" s="155"/>
      <c r="X17" s="155"/>
      <c r="Y17" s="155"/>
      <c r="Z17" s="155"/>
      <c r="AA17" s="155"/>
      <c r="AB17" s="155"/>
      <c r="AC17" s="155"/>
      <c r="AD17" s="155"/>
      <c r="AE17" s="155"/>
      <c r="AF17" s="155"/>
      <c r="AG17" s="226"/>
    </row>
    <row r="18" spans="1:33" ht="15" customHeight="1" x14ac:dyDescent="0.15">
      <c r="B18" s="155"/>
      <c r="C18" s="763" t="s">
        <v>981</v>
      </c>
      <c r="D18" s="743"/>
      <c r="E18" s="743"/>
      <c r="F18" s="743"/>
      <c r="G18" s="743"/>
      <c r="H18" s="743"/>
      <c r="I18" s="744"/>
      <c r="J18" s="748">
        <f>IF(AND('2.荷重検討・出力'!P132=3,J7&lt;&gt;"①"),4,'2.荷重検討・出力'!P132)</f>
        <v>4</v>
      </c>
      <c r="K18" s="749"/>
      <c r="L18" s="768" t="s">
        <v>1234</v>
      </c>
      <c r="M18" s="769"/>
      <c r="N18" s="769"/>
      <c r="O18" s="769"/>
      <c r="P18" s="769"/>
      <c r="Q18" s="769"/>
      <c r="R18" s="769"/>
      <c r="S18" s="769"/>
      <c r="T18" s="769"/>
      <c r="U18" s="769"/>
      <c r="V18" s="769"/>
      <c r="W18" s="769"/>
      <c r="X18" s="769"/>
      <c r="Y18" s="769"/>
      <c r="Z18" s="769"/>
      <c r="AA18" s="769"/>
      <c r="AB18" s="769"/>
      <c r="AC18" s="769"/>
      <c r="AD18" s="769"/>
      <c r="AE18" s="769"/>
      <c r="AF18" s="770"/>
      <c r="AG18" s="226"/>
    </row>
    <row r="19" spans="1:33" ht="25.15" customHeight="1" x14ac:dyDescent="0.15">
      <c r="B19" s="155"/>
      <c r="C19" s="765"/>
      <c r="D19" s="766"/>
      <c r="E19" s="766"/>
      <c r="F19" s="766"/>
      <c r="G19" s="766"/>
      <c r="H19" s="766"/>
      <c r="I19" s="747"/>
      <c r="J19" s="752"/>
      <c r="K19" s="753"/>
      <c r="L19" s="771"/>
      <c r="M19" s="772"/>
      <c r="N19" s="772"/>
      <c r="O19" s="772"/>
      <c r="P19" s="772"/>
      <c r="Q19" s="772"/>
      <c r="R19" s="772"/>
      <c r="S19" s="772"/>
      <c r="T19" s="772"/>
      <c r="U19" s="772"/>
      <c r="V19" s="772"/>
      <c r="W19" s="772"/>
      <c r="X19" s="772"/>
      <c r="Y19" s="772"/>
      <c r="Z19" s="772"/>
      <c r="AA19" s="772"/>
      <c r="AB19" s="772"/>
      <c r="AC19" s="772"/>
      <c r="AD19" s="772"/>
      <c r="AE19" s="772"/>
      <c r="AF19" s="773"/>
      <c r="AG19" s="226"/>
    </row>
    <row r="20" spans="1:33" ht="15" customHeight="1" x14ac:dyDescent="0.15">
      <c r="B20" s="155"/>
      <c r="C20" s="795" t="s">
        <v>1236</v>
      </c>
      <c r="D20" s="796"/>
      <c r="E20" s="797"/>
      <c r="F20" s="801" t="s">
        <v>1237</v>
      </c>
      <c r="G20" s="802"/>
      <c r="H20" s="802"/>
      <c r="I20" s="803"/>
      <c r="J20" s="793" t="s">
        <v>1002</v>
      </c>
      <c r="K20" s="794"/>
      <c r="L20" s="352" t="s">
        <v>995</v>
      </c>
      <c r="M20" s="353"/>
      <c r="N20" s="297"/>
      <c r="O20" s="297"/>
      <c r="P20" s="297"/>
      <c r="Q20" s="297"/>
      <c r="R20" s="297"/>
      <c r="S20" s="297"/>
      <c r="T20" s="297"/>
      <c r="U20" s="297"/>
      <c r="V20" s="297"/>
      <c r="W20" s="297"/>
      <c r="X20" s="297"/>
      <c r="Y20" s="297"/>
      <c r="Z20" s="297"/>
      <c r="AA20" s="297"/>
      <c r="AB20" s="297"/>
      <c r="AC20" s="297"/>
      <c r="AD20" s="297"/>
      <c r="AE20" s="297"/>
      <c r="AF20" s="299"/>
      <c r="AG20" s="155"/>
    </row>
    <row r="21" spans="1:33" ht="15" customHeight="1" x14ac:dyDescent="0.15">
      <c r="B21" s="155"/>
      <c r="C21" s="798"/>
      <c r="D21" s="799"/>
      <c r="E21" s="800"/>
      <c r="F21" s="781" t="s">
        <v>1238</v>
      </c>
      <c r="G21" s="782"/>
      <c r="H21" s="782"/>
      <c r="I21" s="782"/>
      <c r="J21" s="783" t="s">
        <v>1256</v>
      </c>
      <c r="K21" s="784"/>
      <c r="L21" s="784"/>
      <c r="M21" s="785"/>
      <c r="N21" s="347" t="s">
        <v>1257</v>
      </c>
      <c r="O21" s="354"/>
      <c r="P21" s="354"/>
      <c r="Q21" s="354"/>
      <c r="R21" s="354"/>
      <c r="S21" s="354"/>
      <c r="T21" s="354"/>
      <c r="U21" s="354"/>
      <c r="V21" s="354"/>
      <c r="W21" s="354"/>
      <c r="X21" s="354"/>
      <c r="Y21" s="354"/>
      <c r="Z21" s="354"/>
      <c r="AA21" s="354"/>
      <c r="AB21" s="354"/>
      <c r="AC21" s="354"/>
      <c r="AD21" s="354"/>
      <c r="AE21" s="354"/>
      <c r="AF21" s="355"/>
      <c r="AG21" s="155"/>
    </row>
    <row r="22" spans="1:33" ht="7.9" customHeight="1" x14ac:dyDescent="0.15">
      <c r="A22" s="155"/>
      <c r="C22" s="155"/>
      <c r="E22" s="155"/>
      <c r="F22" s="155"/>
      <c r="G22" s="155"/>
      <c r="H22" s="155"/>
      <c r="I22" s="155"/>
      <c r="J22" s="208"/>
      <c r="K22" s="155"/>
      <c r="L22" s="155"/>
      <c r="M22" s="155"/>
      <c r="N22" s="155"/>
      <c r="O22" s="155"/>
      <c r="P22" s="155"/>
      <c r="R22" s="155"/>
      <c r="S22" s="155"/>
      <c r="T22" s="155"/>
      <c r="U22" s="155"/>
      <c r="V22" s="155"/>
      <c r="W22" s="155"/>
      <c r="X22" s="155"/>
      <c r="Y22" s="155"/>
      <c r="Z22" s="155"/>
      <c r="AA22" s="155"/>
      <c r="AB22" s="155"/>
      <c r="AC22" s="155"/>
      <c r="AD22" s="155"/>
      <c r="AE22" s="155"/>
      <c r="AF22" s="155"/>
      <c r="AG22" s="155"/>
    </row>
    <row r="23" spans="1:33" ht="15" customHeight="1" x14ac:dyDescent="0.15">
      <c r="A23" s="155"/>
      <c r="B23" s="211" t="s">
        <v>996</v>
      </c>
      <c r="C23" s="155"/>
      <c r="E23" s="155"/>
      <c r="F23" s="155"/>
      <c r="G23" s="155"/>
      <c r="H23" s="155"/>
      <c r="I23" s="155"/>
      <c r="J23" s="208"/>
      <c r="K23" s="155"/>
      <c r="L23" s="155"/>
      <c r="M23" s="155"/>
      <c r="N23" s="155"/>
      <c r="O23" s="155"/>
      <c r="P23" s="155"/>
      <c r="R23" s="155"/>
      <c r="S23" s="155"/>
      <c r="T23" s="155"/>
      <c r="U23" s="155"/>
      <c r="V23" s="155"/>
      <c r="W23" s="155"/>
      <c r="X23" s="155"/>
      <c r="Y23" s="155"/>
      <c r="Z23" s="155"/>
      <c r="AA23" s="155"/>
      <c r="AB23" s="155"/>
      <c r="AC23" s="155"/>
      <c r="AD23" s="155"/>
      <c r="AE23" s="155"/>
      <c r="AF23" s="155"/>
      <c r="AG23" s="155"/>
    </row>
    <row r="24" spans="1:33" ht="15" customHeight="1" x14ac:dyDescent="0.15">
      <c r="A24" s="155"/>
      <c r="C24" s="155" t="s">
        <v>974</v>
      </c>
      <c r="E24" s="155"/>
      <c r="F24" s="155"/>
      <c r="G24" s="155"/>
      <c r="H24" s="155"/>
      <c r="I24" s="155"/>
      <c r="J24" s="155"/>
      <c r="K24" s="155"/>
      <c r="L24" s="155"/>
      <c r="M24" s="155"/>
      <c r="N24" s="155"/>
      <c r="O24" s="155"/>
      <c r="P24" s="155"/>
      <c r="Q24" s="155"/>
      <c r="R24" s="155"/>
      <c r="S24" s="211" t="s">
        <v>989</v>
      </c>
      <c r="T24" s="155"/>
      <c r="U24" s="155"/>
      <c r="V24" s="155"/>
      <c r="W24" s="155"/>
      <c r="X24" s="155"/>
      <c r="Y24" s="155"/>
      <c r="Z24" s="155"/>
      <c r="AA24" s="155"/>
      <c r="AB24" s="155"/>
      <c r="AC24" s="155"/>
      <c r="AD24" s="155"/>
      <c r="AE24" s="155"/>
      <c r="AF24" s="155"/>
    </row>
    <row r="25" spans="1:33" ht="15" customHeight="1" x14ac:dyDescent="0.15">
      <c r="A25" s="155"/>
      <c r="C25" s="155"/>
      <c r="E25" s="155"/>
      <c r="F25" s="155"/>
      <c r="G25" s="155"/>
      <c r="H25" s="155"/>
      <c r="I25" s="155"/>
      <c r="J25" s="155"/>
      <c r="K25" s="155"/>
      <c r="L25" s="155"/>
      <c r="M25" s="155"/>
      <c r="N25" s="155"/>
      <c r="O25" s="212"/>
      <c r="Q25" s="155"/>
      <c r="R25" s="155"/>
      <c r="S25" s="155"/>
      <c r="T25" s="155"/>
      <c r="U25" s="155"/>
      <c r="V25" s="155"/>
      <c r="W25" s="155"/>
      <c r="X25" s="155"/>
      <c r="Y25" s="155"/>
      <c r="Z25" s="155"/>
      <c r="AA25" s="155"/>
      <c r="AB25" s="155"/>
      <c r="AC25" s="155"/>
      <c r="AD25" s="155"/>
      <c r="AE25" s="155"/>
      <c r="AF25" s="155"/>
    </row>
    <row r="26" spans="1:33" ht="15" customHeight="1" x14ac:dyDescent="0.15">
      <c r="A26" s="155"/>
      <c r="C26" s="155"/>
      <c r="E26" s="155"/>
      <c r="F26" s="155"/>
      <c r="G26" s="155"/>
      <c r="H26" s="155"/>
      <c r="I26" s="155"/>
      <c r="J26" s="155"/>
      <c r="K26" s="155"/>
      <c r="L26" s="155"/>
      <c r="M26" s="155"/>
      <c r="N26" s="155"/>
      <c r="Q26" s="155"/>
      <c r="R26" s="155"/>
      <c r="S26" s="155"/>
      <c r="T26" s="155"/>
      <c r="U26" s="155"/>
      <c r="V26" s="155"/>
      <c r="W26" s="155"/>
      <c r="X26" s="155"/>
      <c r="Y26" s="155"/>
      <c r="Z26" s="155"/>
      <c r="AA26" s="155"/>
      <c r="AB26" s="155"/>
      <c r="AC26" s="155"/>
      <c r="AD26" s="155"/>
      <c r="AE26" s="155"/>
      <c r="AF26" s="155"/>
    </row>
    <row r="27" spans="1:33" ht="15" customHeight="1" x14ac:dyDescent="0.15">
      <c r="A27" s="155"/>
      <c r="C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3" ht="15" customHeight="1" x14ac:dyDescent="0.15">
      <c r="A28" s="155"/>
      <c r="C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3" ht="15" customHeight="1" x14ac:dyDescent="0.15">
      <c r="A29" s="155"/>
      <c r="C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3" ht="15" customHeight="1" x14ac:dyDescent="0.15">
      <c r="A30" s="155"/>
      <c r="C30" s="155"/>
      <c r="E30" s="155"/>
      <c r="F30" s="155"/>
      <c r="G30" s="155"/>
      <c r="H30" s="155"/>
      <c r="I30" s="155"/>
      <c r="J30" s="155"/>
      <c r="K30" s="155"/>
      <c r="L30" s="155"/>
      <c r="M30" s="155"/>
      <c r="Q30" s="155"/>
      <c r="R30" s="155"/>
      <c r="S30" s="155"/>
      <c r="T30" s="155"/>
      <c r="U30" s="155"/>
      <c r="V30" s="155"/>
      <c r="W30" s="155"/>
      <c r="X30" s="155"/>
      <c r="Y30" s="155"/>
      <c r="Z30" s="155"/>
      <c r="AA30" s="155"/>
      <c r="AB30" s="155"/>
      <c r="AC30" s="155"/>
      <c r="AD30" s="155"/>
      <c r="AE30" s="155"/>
      <c r="AF30" s="155"/>
    </row>
    <row r="31" spans="1:33" ht="15" customHeight="1" x14ac:dyDescent="0.15">
      <c r="A31" s="155"/>
      <c r="C31" s="211" t="s">
        <v>991</v>
      </c>
      <c r="E31" s="155"/>
      <c r="F31" s="155"/>
      <c r="G31" s="155"/>
      <c r="H31" s="155"/>
      <c r="I31" s="155"/>
      <c r="J31" s="155"/>
      <c r="K31" s="155"/>
      <c r="L31" s="155"/>
      <c r="M31" s="155"/>
      <c r="N31" s="155"/>
      <c r="O31" s="155"/>
      <c r="P31" s="155"/>
      <c r="Q31" s="155"/>
      <c r="R31" s="155"/>
      <c r="S31" s="211" t="s">
        <v>990</v>
      </c>
      <c r="T31" s="155"/>
      <c r="U31" s="155"/>
      <c r="V31" s="155"/>
      <c r="W31" s="155"/>
      <c r="X31" s="155"/>
      <c r="Y31" s="155"/>
      <c r="Z31" s="155"/>
      <c r="AA31" s="155"/>
      <c r="AB31" s="155"/>
      <c r="AC31" s="155"/>
      <c r="AD31" s="155"/>
      <c r="AE31" s="155"/>
      <c r="AF31" s="155"/>
    </row>
    <row r="32" spans="1:33" ht="15" customHeight="1" x14ac:dyDescent="0.15">
      <c r="A32" s="155"/>
      <c r="C32" s="155"/>
      <c r="E32" s="155"/>
      <c r="F32" s="155"/>
      <c r="G32" s="155"/>
      <c r="H32" s="155"/>
      <c r="I32" s="155"/>
      <c r="J32" s="155"/>
      <c r="K32" s="155"/>
      <c r="L32" s="155"/>
      <c r="M32" s="155"/>
      <c r="N32" s="155"/>
    </row>
    <row r="33" spans="1:33" ht="15" customHeight="1" x14ac:dyDescent="0.15">
      <c r="A33" s="155"/>
      <c r="C33" s="155"/>
      <c r="E33" s="155"/>
      <c r="F33" s="155"/>
      <c r="G33" s="155"/>
      <c r="H33" s="155"/>
      <c r="I33" s="155"/>
      <c r="J33" s="155"/>
      <c r="K33" s="155"/>
      <c r="L33" s="155"/>
      <c r="M33" s="155"/>
      <c r="N33" s="155"/>
    </row>
    <row r="34" spans="1:33" ht="15" customHeight="1" x14ac:dyDescent="0.15">
      <c r="A34" s="155"/>
      <c r="C34" s="155"/>
      <c r="E34" s="155"/>
      <c r="F34" s="155"/>
      <c r="G34" s="155"/>
      <c r="H34" s="155"/>
      <c r="I34" s="155"/>
      <c r="J34" s="155"/>
      <c r="K34" s="155"/>
      <c r="L34" s="155"/>
      <c r="M34" s="155"/>
      <c r="N34" s="155"/>
      <c r="AG34" s="213"/>
    </row>
    <row r="35" spans="1:33" ht="15" customHeight="1" x14ac:dyDescent="0.15">
      <c r="A35" s="155"/>
      <c r="C35" s="155"/>
      <c r="E35" s="155"/>
      <c r="F35" s="155"/>
      <c r="G35" s="155"/>
      <c r="H35" s="155"/>
      <c r="I35" s="155"/>
      <c r="J35" s="155"/>
      <c r="K35" s="155"/>
      <c r="L35" s="155"/>
      <c r="M35" s="155"/>
      <c r="N35" s="155"/>
      <c r="AF35" s="213"/>
      <c r="AG35" s="213"/>
    </row>
    <row r="36" spans="1:33" ht="15" customHeight="1" x14ac:dyDescent="0.15">
      <c r="A36" s="155"/>
      <c r="C36" s="155"/>
      <c r="E36" s="155"/>
      <c r="F36" s="155"/>
      <c r="G36" s="155"/>
      <c r="H36" s="155"/>
      <c r="I36" s="155"/>
      <c r="J36" s="155"/>
      <c r="K36" s="155"/>
      <c r="L36" s="155"/>
      <c r="M36" s="155"/>
      <c r="N36" s="155"/>
      <c r="AF36" s="213"/>
      <c r="AG36" s="213"/>
    </row>
    <row r="37" spans="1:33" ht="15" customHeight="1" x14ac:dyDescent="0.15">
      <c r="A37" s="155"/>
      <c r="C37" s="155"/>
      <c r="E37" s="155"/>
      <c r="F37" s="155"/>
      <c r="G37" s="155"/>
      <c r="H37" s="155"/>
      <c r="I37" s="155"/>
      <c r="J37" s="155"/>
      <c r="K37" s="155"/>
      <c r="L37" s="155"/>
      <c r="M37" s="155"/>
      <c r="N37" s="155"/>
      <c r="AF37" s="213"/>
      <c r="AG37" s="213"/>
    </row>
    <row r="38" spans="1:33" ht="15" customHeight="1" x14ac:dyDescent="0.15">
      <c r="A38" s="155"/>
      <c r="C38" s="155"/>
      <c r="E38" s="155"/>
      <c r="F38" s="155"/>
      <c r="G38" s="155"/>
      <c r="H38" s="155"/>
      <c r="I38" s="155"/>
      <c r="J38" s="155"/>
      <c r="K38" s="155"/>
      <c r="L38" s="155"/>
      <c r="M38" s="155"/>
      <c r="N38" s="155"/>
      <c r="O38" s="155"/>
      <c r="P38" s="155"/>
      <c r="S38" s="155"/>
      <c r="T38" s="155"/>
      <c r="U38" s="155"/>
      <c r="W38" s="155"/>
      <c r="X38" s="155"/>
      <c r="Y38" s="155"/>
      <c r="Z38" s="155"/>
      <c r="AA38" s="155"/>
      <c r="AB38" s="155"/>
      <c r="AC38" s="155"/>
      <c r="AD38" s="155"/>
      <c r="AE38" s="155"/>
      <c r="AF38" s="155"/>
    </row>
    <row r="39" spans="1:33" ht="15" customHeight="1" x14ac:dyDescent="0.15">
      <c r="A39" s="155"/>
      <c r="C39" s="155" t="s">
        <v>997</v>
      </c>
      <c r="E39" s="155"/>
      <c r="F39" s="155"/>
      <c r="G39" s="155"/>
      <c r="H39" s="155"/>
      <c r="I39" s="155"/>
      <c r="J39" s="155"/>
      <c r="K39" s="155"/>
      <c r="L39" s="155"/>
      <c r="M39" s="155"/>
      <c r="N39" s="155"/>
      <c r="O39" s="155"/>
      <c r="P39" s="155"/>
      <c r="Q39" s="155"/>
      <c r="R39" s="155"/>
      <c r="S39" s="155"/>
      <c r="T39" s="155"/>
      <c r="U39" s="155"/>
      <c r="X39" s="155"/>
      <c r="Y39" s="155"/>
      <c r="Z39" s="155"/>
      <c r="AA39" s="155"/>
      <c r="AB39" s="155"/>
      <c r="AC39" s="155"/>
      <c r="AD39" s="155"/>
      <c r="AE39" s="155"/>
      <c r="AF39" s="155"/>
    </row>
    <row r="40" spans="1:33" ht="15" customHeight="1" x14ac:dyDescent="0.15">
      <c r="A40" s="155"/>
      <c r="C40" s="155"/>
      <c r="D40" s="211" t="s">
        <v>994</v>
      </c>
      <c r="E40" s="155"/>
      <c r="F40" s="155"/>
      <c r="G40" s="155"/>
      <c r="H40" s="155"/>
      <c r="I40" s="155"/>
      <c r="J40" s="155"/>
      <c r="K40" s="155"/>
      <c r="L40" s="155"/>
      <c r="M40" s="155"/>
      <c r="N40" s="155"/>
      <c r="O40" s="155"/>
      <c r="P40" s="155"/>
      <c r="Q40" s="155"/>
      <c r="R40" s="155"/>
      <c r="S40" s="155"/>
      <c r="T40" s="155"/>
      <c r="U40" s="155"/>
      <c r="W40" s="155"/>
      <c r="X40" s="155"/>
      <c r="Y40" s="155"/>
      <c r="Z40" s="155"/>
      <c r="AA40" s="155"/>
      <c r="AB40" s="155"/>
      <c r="AC40" s="155"/>
      <c r="AD40" s="155"/>
      <c r="AE40" s="155"/>
      <c r="AF40" s="155"/>
    </row>
    <row r="41" spans="1:33" ht="15" customHeight="1" x14ac:dyDescent="0.15">
      <c r="A41" s="155"/>
      <c r="C41" s="155"/>
      <c r="E41" s="211" t="s">
        <v>993</v>
      </c>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3" ht="15" customHeight="1" x14ac:dyDescent="0.15">
      <c r="A42" s="155"/>
      <c r="C42" s="155"/>
      <c r="E42" s="155"/>
      <c r="F42" s="155"/>
      <c r="G42" s="155"/>
      <c r="H42" s="155"/>
      <c r="I42" s="155"/>
      <c r="J42" s="155"/>
      <c r="K42" s="155"/>
      <c r="L42" s="155"/>
      <c r="M42" s="155"/>
      <c r="N42" s="155"/>
      <c r="O42" s="155"/>
      <c r="P42" s="155"/>
      <c r="Q42" s="155"/>
    </row>
    <row r="43" spans="1:33" ht="15" customHeight="1" x14ac:dyDescent="0.15">
      <c r="A43" s="155"/>
      <c r="C43" s="155"/>
      <c r="D43" s="211" t="s">
        <v>992</v>
      </c>
      <c r="E43" s="155"/>
      <c r="F43" s="155"/>
      <c r="G43" s="155"/>
      <c r="H43" s="155"/>
      <c r="I43" s="155"/>
      <c r="J43" s="155"/>
      <c r="K43" s="155"/>
      <c r="L43" s="155"/>
      <c r="M43" s="155"/>
      <c r="N43" s="155"/>
      <c r="O43" s="155"/>
      <c r="P43" s="155"/>
      <c r="Q43" s="155"/>
    </row>
    <row r="44" spans="1:33" ht="15" customHeight="1" x14ac:dyDescent="0.15">
      <c r="A44" s="155"/>
      <c r="C44" s="155"/>
      <c r="E44" s="211" t="s">
        <v>983</v>
      </c>
    </row>
    <row r="45" spans="1:33" ht="15" customHeight="1" x14ac:dyDescent="0.15">
      <c r="A45" s="155"/>
      <c r="N45" s="155"/>
      <c r="W45" s="155"/>
      <c r="X45" s="155"/>
      <c r="Y45" s="155"/>
      <c r="Z45" s="155"/>
      <c r="AA45" s="155"/>
      <c r="AB45" s="155"/>
      <c r="AC45" s="155"/>
      <c r="AD45" s="155"/>
      <c r="AE45" s="155"/>
      <c r="AF45" s="155"/>
    </row>
    <row r="46" spans="1:33" ht="15" customHeight="1" x14ac:dyDescent="0.15">
      <c r="A46" s="155"/>
      <c r="N46" s="155"/>
      <c r="W46" s="155"/>
      <c r="X46" s="155"/>
      <c r="Y46" s="155"/>
      <c r="Z46" s="155"/>
      <c r="AA46" s="155"/>
      <c r="AB46" s="155"/>
      <c r="AC46" s="155"/>
      <c r="AD46" s="155"/>
      <c r="AE46" s="155"/>
      <c r="AF46" s="155"/>
    </row>
    <row r="47" spans="1:33" ht="15" customHeight="1" x14ac:dyDescent="0.15">
      <c r="A47" s="155"/>
      <c r="N47" s="155"/>
      <c r="W47" s="155"/>
      <c r="X47" s="155"/>
      <c r="Y47" s="155"/>
      <c r="Z47" s="155"/>
      <c r="AA47" s="155"/>
      <c r="AB47" s="155"/>
      <c r="AC47" s="155"/>
      <c r="AD47" s="155"/>
      <c r="AE47" s="155"/>
      <c r="AF47" s="155"/>
    </row>
    <row r="48" spans="1:33" ht="15" customHeight="1" x14ac:dyDescent="0.15">
      <c r="A48" s="160" t="s">
        <v>1000</v>
      </c>
      <c r="C48" s="155"/>
      <c r="W48" s="155"/>
      <c r="X48" s="155"/>
      <c r="Y48" s="155"/>
      <c r="Z48" s="155"/>
      <c r="AA48" s="155"/>
      <c r="AB48" s="155"/>
      <c r="AC48" s="155"/>
      <c r="AD48" s="155"/>
      <c r="AE48" s="155"/>
      <c r="AF48" s="155"/>
    </row>
    <row r="49" spans="1:32" ht="15" customHeight="1" x14ac:dyDescent="0.15">
      <c r="B49" s="778" t="s">
        <v>1001</v>
      </c>
      <c r="C49" s="779"/>
      <c r="D49" s="779"/>
      <c r="E49" s="779"/>
      <c r="F49" s="779"/>
      <c r="G49" s="779"/>
      <c r="H49" s="779"/>
      <c r="I49" s="779"/>
      <c r="J49" s="779"/>
      <c r="K49" s="779"/>
      <c r="L49" s="779"/>
      <c r="M49" s="779"/>
      <c r="N49" s="779"/>
      <c r="O49" s="780"/>
      <c r="P49" s="356"/>
      <c r="Q49" s="342"/>
      <c r="R49" s="350" t="s">
        <v>1003</v>
      </c>
      <c r="S49" s="350"/>
      <c r="T49" s="350"/>
      <c r="U49" s="350"/>
      <c r="V49" s="351"/>
      <c r="W49" s="786" t="s">
        <v>1004</v>
      </c>
      <c r="X49" s="787"/>
      <c r="Y49" s="788"/>
      <c r="Z49" s="155"/>
      <c r="AA49" s="155"/>
      <c r="AB49" s="155"/>
    </row>
    <row r="50" spans="1:32" ht="15" customHeight="1" x14ac:dyDescent="0.15">
      <c r="B50" s="410"/>
      <c r="C50" s="392" t="str">
        <f>IF($J$17=30,"太陽光パネル支持金具H30",IF($J$17=32,"太陽光パネル支持金具H32",IF($J$17=35,"太陽光パネル支持金具H35","？")))</f>
        <v>太陽光パネル支持金具H35</v>
      </c>
      <c r="D50" s="392"/>
      <c r="E50" s="392"/>
      <c r="F50" s="392"/>
      <c r="G50" s="392"/>
      <c r="H50" s="392"/>
      <c r="I50" s="393"/>
      <c r="J50" s="392" t="str">
        <f>IF(J20="有","軒先セット カバー対応",IF(J20="無","軒先セット","？"))</f>
        <v>軒先セット カバー対応</v>
      </c>
      <c r="K50" s="393"/>
      <c r="L50" s="392"/>
      <c r="M50" s="392"/>
      <c r="N50" s="393"/>
      <c r="O50" s="392"/>
      <c r="P50" s="394"/>
      <c r="Q50" s="395" t="s">
        <v>1239</v>
      </c>
      <c r="R50" s="395"/>
      <c r="S50" s="395"/>
      <c r="T50" s="396">
        <f>J17</f>
        <v>35</v>
      </c>
      <c r="U50" s="392" t="str">
        <f>IF(J20="有","A",IF(J20="無",""))</f>
        <v>A</v>
      </c>
      <c r="V50" s="397"/>
      <c r="W50" s="789">
        <f>IF(OR($J$7="①",$J$7="③"),$J$8*$J$18,IF($J$7="②",$J$8*$J$18+IF($J$10="①",$J$18/2,IF($J$10="②",ROUNDUP($J$18/2,0),IF($J$10="③",ROUNDDOWN($J$18/2,0),0)))*($J$9-1),IF($J$7="④",(($J$8-$J$9+1)+($J$9-1))*$J$18,0)))</f>
        <v>28</v>
      </c>
      <c r="X50" s="789"/>
      <c r="Y50" s="790"/>
      <c r="Z50" s="155"/>
    </row>
    <row r="51" spans="1:32" ht="15" customHeight="1" x14ac:dyDescent="0.15">
      <c r="B51" s="411"/>
      <c r="C51" s="398" t="s">
        <v>1240</v>
      </c>
      <c r="D51" s="398"/>
      <c r="E51" s="398"/>
      <c r="F51" s="398"/>
      <c r="G51" s="398"/>
      <c r="H51" s="398"/>
      <c r="I51" s="398"/>
      <c r="J51" s="398"/>
      <c r="K51" s="398"/>
      <c r="L51" s="398"/>
      <c r="M51" s="398"/>
      <c r="N51" s="398"/>
      <c r="O51" s="398"/>
      <c r="P51" s="399"/>
      <c r="Q51" s="392" t="s">
        <v>1241</v>
      </c>
      <c r="R51" s="392"/>
      <c r="S51" s="392"/>
      <c r="T51" s="400"/>
      <c r="U51" s="398"/>
      <c r="V51" s="401"/>
      <c r="W51" s="791">
        <f>IF($J$7="①",$J$8*($J$9-1)*$J$18,IF($J$7="②",($J$8-1)*($J$9-1)*$J$18+IF($J$10="①",$J$18/2,IF($J$10="②",ROUNDDOWN($J$18/2,0),IF($J$10="③",ROUNDUP($J$18/2,0),0)))*($J$9-1),IF(OR($J$7="③",$J$7="④"),(($J$8-1)+($J$8-$J$9+1))*($J$9-1)/2*$J$18,0)))</f>
        <v>44</v>
      </c>
      <c r="X51" s="791"/>
      <c r="Y51" s="792"/>
      <c r="Z51" s="155"/>
      <c r="AA51" s="155"/>
      <c r="AD51" s="155"/>
    </row>
    <row r="52" spans="1:32" ht="15" customHeight="1" x14ac:dyDescent="0.15">
      <c r="B52" s="411"/>
      <c r="C52" s="398" t="str">
        <f>IF($J$17=30,"太陽光パネル支持金具H30",IF($J$17=32,"太陽光パネル支持金具H32",IF($J$17=35,"太陽光パネル支持金具H35","？")))</f>
        <v>太陽光パネル支持金具H35</v>
      </c>
      <c r="D52" s="398"/>
      <c r="E52" s="398"/>
      <c r="F52" s="398"/>
      <c r="G52" s="398"/>
      <c r="H52" s="398"/>
      <c r="I52" s="398"/>
      <c r="J52" s="398" t="s">
        <v>1242</v>
      </c>
      <c r="K52" s="393"/>
      <c r="L52" s="393"/>
      <c r="M52" s="398"/>
      <c r="N52" s="398"/>
      <c r="O52" s="398"/>
      <c r="P52" s="399"/>
      <c r="Q52" s="398" t="s">
        <v>1243</v>
      </c>
      <c r="R52" s="398"/>
      <c r="S52" s="398"/>
      <c r="T52" s="402">
        <f>J17</f>
        <v>35</v>
      </c>
      <c r="U52" s="398"/>
      <c r="V52" s="401"/>
      <c r="W52" s="774">
        <f>IF($J$7="①",$J$8*$J$18,IF($J$7="②",$J$8*$J$18+IF($J$10="①",$J$18/2,IF($J$10="②",ROUNDUP($J$18/2,0),IF($J$10="③",ROUNDDOWN($J$18/2,0),0)))*($J$9-1),IF($J$7="④",$J$8*$J$18,IF($J$7="③",(($J$8-$J$9+1)+($J$9-1))*$J$18,0))))</f>
        <v>28</v>
      </c>
      <c r="X52" s="774"/>
      <c r="Y52" s="775"/>
      <c r="Z52" s="155"/>
      <c r="AB52" s="155"/>
    </row>
    <row r="53" spans="1:32" ht="15" customHeight="1" x14ac:dyDescent="0.15">
      <c r="B53" s="411"/>
      <c r="C53" s="393" t="s">
        <v>1244</v>
      </c>
      <c r="D53" s="412"/>
      <c r="E53" s="398" t="str">
        <f>IF($J$20="有",IF(J21="H30用1722","H30 L-1722",IF(J21="H30用1760","H30 L-1760",IF(J21="H32用1692","H32 L-1692",IF(J21="H35用1690","H35 L-1690",IF(J21="H35用1755","H35 L-1755",""))))),"")</f>
        <v>H35 L-1690</v>
      </c>
      <c r="F53" s="393"/>
      <c r="G53" s="398"/>
      <c r="H53" s="403"/>
      <c r="I53" s="403"/>
      <c r="J53" s="403"/>
      <c r="K53" s="403"/>
      <c r="L53" s="403"/>
      <c r="M53" s="403"/>
      <c r="N53" s="403"/>
      <c r="O53" s="403"/>
      <c r="P53" s="404"/>
      <c r="Q53" s="403" t="s">
        <v>1245</v>
      </c>
      <c r="R53" s="403"/>
      <c r="S53" s="403"/>
      <c r="T53" s="405">
        <f>IF(J20="有",J17,"---")</f>
        <v>35</v>
      </c>
      <c r="U53" s="403" t="str">
        <f>IF(AND(J20="有",OR(J21="H30用1760",J21="H35用1755")),"A","")</f>
        <v/>
      </c>
      <c r="V53" s="406"/>
      <c r="W53" s="774">
        <f>IF($J$20="有",IF($J$7="④",$J$8-$J$9+1,$J$8),0)</f>
        <v>6</v>
      </c>
      <c r="X53" s="774"/>
      <c r="Y53" s="775"/>
      <c r="Z53" s="155"/>
      <c r="AA53" s="155"/>
      <c r="AB53" s="155"/>
    </row>
    <row r="54" spans="1:32" ht="15" customHeight="1" x14ac:dyDescent="0.15">
      <c r="A54" s="155"/>
      <c r="B54" s="413"/>
      <c r="C54" s="407" t="s">
        <v>1246</v>
      </c>
      <c r="D54" s="407"/>
      <c r="E54" s="407"/>
      <c r="F54" s="407"/>
      <c r="G54" s="407"/>
      <c r="H54" s="407"/>
      <c r="I54" s="407"/>
      <c r="J54" s="407"/>
      <c r="K54" s="407"/>
      <c r="L54" s="407"/>
      <c r="M54" s="407"/>
      <c r="N54" s="407"/>
      <c r="O54" s="407"/>
      <c r="P54" s="408"/>
      <c r="Q54" s="407" t="s">
        <v>1247</v>
      </c>
      <c r="R54" s="407"/>
      <c r="S54" s="407"/>
      <c r="T54" s="407"/>
      <c r="U54" s="407"/>
      <c r="V54" s="409"/>
      <c r="W54" s="776">
        <f>ROUNDUP((W50+W51+W52)/6+(ROUNDUP(IF(OR(J7="①",J7="②"),J8*J9,(J8+(J8-J9+1))*J9/2)*'2.荷重検討・出力'!J8/(182*910),0)-1)*182/2280,0)</f>
        <v>17</v>
      </c>
      <c r="X54" s="776"/>
      <c r="Y54" s="777"/>
      <c r="Z54" s="155"/>
      <c r="AA54" s="155"/>
    </row>
    <row r="55" spans="1:32" ht="15" customHeight="1" x14ac:dyDescent="0.15">
      <c r="A55" s="155"/>
      <c r="C55" s="155"/>
      <c r="W55" s="155"/>
      <c r="X55" s="155"/>
      <c r="Y55" s="155"/>
      <c r="Z55" s="155"/>
      <c r="AA55" s="155"/>
      <c r="AB55" s="233"/>
      <c r="AC55" s="155"/>
      <c r="AD55" s="155"/>
      <c r="AE55" s="155"/>
      <c r="AF55" s="155"/>
    </row>
    <row r="56" spans="1:32" ht="15" customHeight="1" x14ac:dyDescent="0.15">
      <c r="A56" s="155"/>
      <c r="C56" s="155"/>
      <c r="W56" s="155"/>
      <c r="X56" s="155"/>
      <c r="Y56" s="155"/>
      <c r="Z56" s="155"/>
      <c r="AA56" s="155"/>
      <c r="AB56" s="233"/>
      <c r="AC56" s="155"/>
      <c r="AD56" s="155"/>
      <c r="AE56" s="155"/>
      <c r="AF56" s="155"/>
    </row>
    <row r="57" spans="1:32" ht="15" customHeight="1" x14ac:dyDescent="0.15">
      <c r="A57" s="155"/>
      <c r="C57" s="155"/>
      <c r="W57" s="155"/>
      <c r="X57" s="155"/>
      <c r="Y57" s="155"/>
      <c r="Z57" s="155"/>
      <c r="AA57" s="155"/>
      <c r="AC57" s="155"/>
      <c r="AD57" s="155"/>
      <c r="AE57" s="155"/>
      <c r="AF57" s="155"/>
    </row>
    <row r="58" spans="1:32" ht="15" customHeight="1" x14ac:dyDescent="0.15">
      <c r="A58" s="155"/>
      <c r="C58" s="155"/>
      <c r="W58" s="155"/>
      <c r="X58" s="155"/>
      <c r="Y58" s="155"/>
      <c r="Z58" s="155"/>
      <c r="AA58" s="155"/>
      <c r="AB58" s="160"/>
      <c r="AC58" s="155"/>
      <c r="AD58" s="155"/>
      <c r="AE58" s="155"/>
      <c r="AF58" s="155"/>
    </row>
    <row r="59" spans="1:32" ht="15" customHeight="1" x14ac:dyDescent="0.15">
      <c r="A59" s="155"/>
      <c r="C59" s="155"/>
      <c r="W59" s="155"/>
      <c r="X59" s="155"/>
      <c r="Y59" s="155"/>
      <c r="Z59" s="155"/>
      <c r="AA59" s="155"/>
      <c r="AB59" s="160"/>
      <c r="AC59" s="155"/>
      <c r="AD59" s="155"/>
      <c r="AE59" s="155"/>
      <c r="AF59" s="155"/>
    </row>
    <row r="60" spans="1:32" ht="15" customHeight="1" x14ac:dyDescent="0.15">
      <c r="A60" s="155"/>
      <c r="C60" s="155"/>
      <c r="W60" s="155"/>
      <c r="X60" s="155"/>
      <c r="Y60" s="155"/>
      <c r="Z60" s="155"/>
      <c r="AA60" s="155"/>
      <c r="AB60" s="160"/>
      <c r="AC60" s="155"/>
      <c r="AD60" s="155"/>
      <c r="AE60" s="155"/>
      <c r="AF60" s="155"/>
    </row>
    <row r="61" spans="1:32" ht="15" customHeight="1" x14ac:dyDescent="0.15">
      <c r="A61" s="155"/>
      <c r="C61" s="155"/>
      <c r="W61" s="155"/>
      <c r="X61" s="155"/>
      <c r="Y61" s="155"/>
      <c r="Z61" s="155"/>
      <c r="AA61" s="155"/>
      <c r="AB61" s="155"/>
      <c r="AC61" s="155"/>
      <c r="AD61" s="155"/>
      <c r="AE61" s="155"/>
      <c r="AF61" s="155"/>
    </row>
    <row r="62" spans="1:32" ht="15" customHeight="1" x14ac:dyDescent="0.15">
      <c r="A62" s="155"/>
      <c r="C62" s="155"/>
      <c r="W62" s="155"/>
      <c r="X62" s="155"/>
      <c r="Y62" s="155"/>
      <c r="Z62" s="155"/>
      <c r="AA62" s="155"/>
      <c r="AB62" s="160"/>
      <c r="AC62" s="155"/>
      <c r="AD62" s="155"/>
      <c r="AE62" s="155"/>
      <c r="AF62" s="155"/>
    </row>
    <row r="63" spans="1:32" ht="15" customHeight="1" x14ac:dyDescent="0.15">
      <c r="A63" s="155"/>
      <c r="C63" s="155"/>
      <c r="W63" s="155"/>
      <c r="X63" s="155"/>
      <c r="Y63" s="155"/>
      <c r="Z63" s="155"/>
      <c r="AA63" s="155"/>
      <c r="AB63" s="160"/>
      <c r="AC63" s="155"/>
      <c r="AD63" s="155"/>
      <c r="AE63" s="155"/>
      <c r="AF63" s="155"/>
    </row>
    <row r="64" spans="1:32" ht="15" customHeight="1" x14ac:dyDescent="0.15">
      <c r="A64" s="155"/>
      <c r="C64" s="155"/>
      <c r="W64" s="155"/>
      <c r="X64" s="155"/>
      <c r="Y64" s="155"/>
      <c r="Z64" s="155"/>
      <c r="AA64" s="155"/>
      <c r="AB64" s="160"/>
      <c r="AC64" s="155"/>
      <c r="AD64" s="155"/>
      <c r="AE64" s="155"/>
      <c r="AF64" s="155"/>
    </row>
    <row r="65" spans="1:32" ht="15" customHeight="1" x14ac:dyDescent="0.15">
      <c r="A65" s="155"/>
      <c r="C65" s="155"/>
      <c r="W65" s="155"/>
      <c r="X65" s="155"/>
      <c r="Y65" s="155"/>
      <c r="Z65" s="155"/>
      <c r="AA65" s="155"/>
      <c r="AB65" s="155"/>
      <c r="AC65" s="155"/>
      <c r="AD65" s="155"/>
      <c r="AE65" s="155"/>
      <c r="AF65" s="155"/>
    </row>
    <row r="66" spans="1:32" ht="15" customHeight="1" x14ac:dyDescent="0.15">
      <c r="A66" s="155"/>
      <c r="C66" s="155"/>
      <c r="W66" s="155"/>
      <c r="X66" s="155"/>
      <c r="Y66" s="155"/>
      <c r="Z66" s="155"/>
      <c r="AA66" s="155"/>
      <c r="AB66" s="155"/>
      <c r="AC66" s="155"/>
      <c r="AD66" s="155"/>
      <c r="AE66" s="155"/>
      <c r="AF66" s="155"/>
    </row>
    <row r="67" spans="1:32" ht="15" customHeight="1" x14ac:dyDescent="0.15">
      <c r="A67" s="155"/>
      <c r="C67" s="155"/>
      <c r="W67" s="155"/>
      <c r="X67" s="155"/>
      <c r="Y67" s="155"/>
      <c r="Z67" s="155"/>
      <c r="AA67" s="155"/>
      <c r="AB67" s="155"/>
      <c r="AC67" s="155"/>
      <c r="AD67" s="155"/>
      <c r="AE67" s="155"/>
      <c r="AF67" s="155"/>
    </row>
    <row r="68" spans="1:32" ht="15" customHeight="1" x14ac:dyDescent="0.15">
      <c r="A68" s="155"/>
      <c r="C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row>
  </sheetData>
  <sheetProtection algorithmName="SHA-512" hashValue="I9JVHpZ5GB63/PgRssGXoi+qiNY9zAWdAC9jdJGLqvh8mcB8ybE+KEXLHL5dGpG5dn16gyOC4zF7rrd55epi6Q==" saltValue="r4F0dHbv/rcrw7zAEjRVGQ==" spinCount="100000" sheet="1" objects="1" scenarios="1"/>
  <mergeCells count="27">
    <mergeCell ref="L18:AF19"/>
    <mergeCell ref="C18:I19"/>
    <mergeCell ref="W52:Y52"/>
    <mergeCell ref="W53:Y53"/>
    <mergeCell ref="W54:Y54"/>
    <mergeCell ref="B49:O49"/>
    <mergeCell ref="F21:I21"/>
    <mergeCell ref="J21:M21"/>
    <mergeCell ref="W49:Y49"/>
    <mergeCell ref="W50:Y50"/>
    <mergeCell ref="W51:Y51"/>
    <mergeCell ref="J20:K20"/>
    <mergeCell ref="C20:E21"/>
    <mergeCell ref="F20:I20"/>
    <mergeCell ref="J18:K19"/>
    <mergeCell ref="A1:AH2"/>
    <mergeCell ref="F10:I16"/>
    <mergeCell ref="J10:K16"/>
    <mergeCell ref="J17:K17"/>
    <mergeCell ref="F7:I7"/>
    <mergeCell ref="F8:I8"/>
    <mergeCell ref="F9:I9"/>
    <mergeCell ref="F17:I17"/>
    <mergeCell ref="C7:E17"/>
    <mergeCell ref="J7:K7"/>
    <mergeCell ref="J8:K8"/>
    <mergeCell ref="J9:K9"/>
  </mergeCells>
  <phoneticPr fontId="8"/>
  <dataValidations count="5">
    <dataValidation type="list" allowBlank="1" showInputMessage="1" showErrorMessage="1" sqref="J7" xr:uid="{00000000-0002-0000-0300-000000000000}">
      <formula1>"①,②,③,④"</formula1>
    </dataValidation>
    <dataValidation type="list" allowBlank="1" showInputMessage="1" showErrorMessage="1" sqref="J10" xr:uid="{00000000-0002-0000-0300-000001000000}">
      <formula1>"①,②,③"</formula1>
    </dataValidation>
    <dataValidation type="list" allowBlank="1" showInputMessage="1" showErrorMessage="1" sqref="J17:K17" xr:uid="{00000000-0002-0000-0300-000002000000}">
      <formula1>"30,32,35"</formula1>
    </dataValidation>
    <dataValidation type="list" allowBlank="1" showInputMessage="1" showErrorMessage="1" sqref="J20" xr:uid="{00000000-0002-0000-0300-000003000000}">
      <formula1>"有,無"</formula1>
    </dataValidation>
    <dataValidation type="list" allowBlank="1" showInputMessage="1" showErrorMessage="1" sqref="J21" xr:uid="{00000000-0002-0000-0300-000004000000}">
      <formula1>"H30用1722,H30用1760,H32用1692,H35用1690,H35用1755"</formula1>
    </dataValidation>
  </dataValidations>
  <pageMargins left="0.39370078740157483" right="0.39370078740157483"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60"/>
  <sheetViews>
    <sheetView showGridLines="0" zoomScale="115" zoomScaleNormal="115" workbookViewId="0"/>
  </sheetViews>
  <sheetFormatPr defaultColWidth="9" defaultRowHeight="13.5" x14ac:dyDescent="0.15"/>
  <cols>
    <col min="1" max="2" width="9.125" style="1" customWidth="1"/>
    <col min="3" max="3" width="10.25" style="5" customWidth="1"/>
    <col min="4" max="13" width="9.625" style="1" customWidth="1"/>
    <col min="14" max="14" width="10.625" style="1" customWidth="1"/>
    <col min="15" max="16384" width="9" style="1"/>
  </cols>
  <sheetData>
    <row r="1" spans="1:14" ht="18.75" x14ac:dyDescent="0.15">
      <c r="A1" s="4" t="s">
        <v>891</v>
      </c>
    </row>
    <row r="2" spans="1:14" ht="17.100000000000001" customHeight="1" x14ac:dyDescent="0.15"/>
    <row r="3" spans="1:14" ht="17.100000000000001" customHeight="1" x14ac:dyDescent="0.15">
      <c r="A3" s="77" t="s">
        <v>797</v>
      </c>
      <c r="B3" s="78"/>
      <c r="C3" s="79" t="s">
        <v>8</v>
      </c>
      <c r="D3" s="804" t="s">
        <v>9</v>
      </c>
      <c r="E3" s="804"/>
      <c r="F3" s="804"/>
      <c r="G3" s="804"/>
      <c r="H3" s="804"/>
      <c r="I3" s="804"/>
      <c r="J3" s="804"/>
      <c r="K3" s="804"/>
      <c r="L3" s="804"/>
      <c r="M3" s="804"/>
      <c r="N3" s="804"/>
    </row>
    <row r="4" spans="1:14" ht="17.100000000000001" customHeight="1" x14ac:dyDescent="0.15">
      <c r="A4" s="80"/>
      <c r="B4" s="81" t="s">
        <v>11</v>
      </c>
      <c r="C4" s="82" t="s">
        <v>892</v>
      </c>
      <c r="D4" s="805" t="s">
        <v>12</v>
      </c>
      <c r="E4" s="805"/>
      <c r="F4" s="805"/>
      <c r="G4" s="805"/>
      <c r="H4" s="805"/>
      <c r="I4" s="805"/>
      <c r="J4" s="805"/>
      <c r="K4" s="805"/>
      <c r="L4" s="805"/>
      <c r="M4" s="805"/>
      <c r="N4" s="805"/>
    </row>
    <row r="5" spans="1:14" ht="17.100000000000001" customHeight="1" x14ac:dyDescent="0.15">
      <c r="A5" s="77"/>
      <c r="B5" s="7"/>
      <c r="C5" s="12" t="s">
        <v>14</v>
      </c>
      <c r="D5" s="13" t="s">
        <v>798</v>
      </c>
      <c r="E5" s="13"/>
      <c r="F5" s="13"/>
      <c r="G5" s="13"/>
      <c r="H5" s="13"/>
      <c r="I5" s="13"/>
      <c r="J5" s="13"/>
      <c r="K5" s="13"/>
      <c r="L5" s="13"/>
      <c r="M5" s="13"/>
      <c r="N5" s="14"/>
    </row>
    <row r="6" spans="1:14" ht="17.100000000000001" customHeight="1" x14ac:dyDescent="0.15">
      <c r="A6" s="83"/>
      <c r="B6" s="84"/>
      <c r="C6" s="85"/>
      <c r="D6" s="152" t="s">
        <v>17</v>
      </c>
      <c r="E6" s="153" t="s">
        <v>18</v>
      </c>
      <c r="F6" s="153" t="s">
        <v>19</v>
      </c>
      <c r="G6" s="153" t="s">
        <v>20</v>
      </c>
      <c r="H6" s="153" t="s">
        <v>21</v>
      </c>
      <c r="I6" s="153" t="s">
        <v>22</v>
      </c>
      <c r="J6" s="153" t="s">
        <v>23</v>
      </c>
      <c r="K6" s="153" t="s">
        <v>24</v>
      </c>
      <c r="L6" s="153" t="s">
        <v>25</v>
      </c>
      <c r="M6" s="153" t="s">
        <v>26</v>
      </c>
      <c r="N6" s="154" t="s">
        <v>27</v>
      </c>
    </row>
    <row r="7" spans="1:14" ht="17.100000000000001" customHeight="1" x14ac:dyDescent="0.15">
      <c r="A7" s="83" t="s">
        <v>16</v>
      </c>
      <c r="B7" s="84"/>
      <c r="C7" s="88" t="s">
        <v>59</v>
      </c>
      <c r="D7" s="22" t="s">
        <v>28</v>
      </c>
      <c r="E7" s="23" t="s">
        <v>29</v>
      </c>
      <c r="F7" s="23" t="s">
        <v>30</v>
      </c>
      <c r="G7" s="23" t="s">
        <v>31</v>
      </c>
      <c r="H7" s="23" t="s">
        <v>32</v>
      </c>
      <c r="I7" s="23"/>
      <c r="J7" s="23"/>
      <c r="K7" s="23" t="s">
        <v>33</v>
      </c>
      <c r="L7" s="23"/>
      <c r="M7" s="23"/>
      <c r="N7" s="24" t="s">
        <v>34</v>
      </c>
    </row>
    <row r="8" spans="1:14" ht="17.100000000000001" customHeight="1" x14ac:dyDescent="0.15">
      <c r="A8" s="83"/>
      <c r="B8" s="84"/>
      <c r="C8" s="88"/>
      <c r="D8" s="22" t="s">
        <v>35</v>
      </c>
      <c r="E8" s="23"/>
      <c r="F8" s="23"/>
      <c r="G8" s="23" t="s">
        <v>36</v>
      </c>
      <c r="H8" s="23"/>
      <c r="I8" s="23"/>
      <c r="J8" s="23"/>
      <c r="K8" s="23"/>
      <c r="L8" s="23" t="s">
        <v>37</v>
      </c>
      <c r="M8" s="23" t="s">
        <v>38</v>
      </c>
      <c r="N8" s="24" t="s">
        <v>39</v>
      </c>
    </row>
    <row r="9" spans="1:14" ht="17.100000000000001" customHeight="1" x14ac:dyDescent="0.15">
      <c r="A9" s="83"/>
      <c r="B9" s="84"/>
      <c r="C9" s="88"/>
      <c r="D9" s="22" t="s">
        <v>40</v>
      </c>
      <c r="E9" s="23" t="s">
        <v>41</v>
      </c>
      <c r="F9" s="23" t="s">
        <v>42</v>
      </c>
      <c r="G9" s="23" t="s">
        <v>43</v>
      </c>
      <c r="H9" s="23" t="s">
        <v>44</v>
      </c>
      <c r="I9" s="23"/>
      <c r="J9" s="23"/>
      <c r="K9" s="23"/>
      <c r="L9" s="23" t="s">
        <v>45</v>
      </c>
      <c r="M9" s="23"/>
      <c r="N9" s="24"/>
    </row>
    <row r="10" spans="1:14" ht="17.100000000000001" customHeight="1" x14ac:dyDescent="0.15">
      <c r="A10" s="83"/>
      <c r="B10" s="84"/>
      <c r="C10" s="88"/>
      <c r="D10" s="22" t="s">
        <v>46</v>
      </c>
      <c r="E10" s="23"/>
      <c r="F10" s="23"/>
      <c r="G10" s="23"/>
      <c r="H10" s="23" t="s">
        <v>47</v>
      </c>
      <c r="I10" s="23"/>
      <c r="J10" s="23"/>
      <c r="K10" s="23"/>
      <c r="L10" s="23"/>
      <c r="M10" s="23"/>
      <c r="N10" s="24"/>
    </row>
    <row r="11" spans="1:14" ht="17.100000000000001" customHeight="1" x14ac:dyDescent="0.15">
      <c r="A11" s="83"/>
      <c r="B11" s="84"/>
      <c r="C11" s="88"/>
      <c r="D11" s="22" t="s">
        <v>48</v>
      </c>
      <c r="E11" s="23"/>
      <c r="F11" s="23"/>
      <c r="G11" s="23" t="s">
        <v>49</v>
      </c>
      <c r="H11" s="23"/>
      <c r="I11" s="23"/>
      <c r="J11" s="23" t="s">
        <v>50</v>
      </c>
      <c r="K11" s="23" t="s">
        <v>51</v>
      </c>
      <c r="L11" s="23" t="s">
        <v>52</v>
      </c>
      <c r="M11" s="23" t="s">
        <v>53</v>
      </c>
      <c r="N11" s="24" t="s">
        <v>54</v>
      </c>
    </row>
    <row r="12" spans="1:14" ht="17.100000000000001" customHeight="1" x14ac:dyDescent="0.15">
      <c r="A12" s="83"/>
      <c r="B12" s="84"/>
      <c r="C12" s="89"/>
      <c r="D12" s="90" t="s">
        <v>55</v>
      </c>
      <c r="E12" s="91" t="s">
        <v>56</v>
      </c>
      <c r="F12" s="91"/>
      <c r="G12" s="91" t="s">
        <v>57</v>
      </c>
      <c r="H12" s="91"/>
      <c r="I12" s="91"/>
      <c r="J12" s="91"/>
      <c r="K12" s="91"/>
      <c r="L12" s="91"/>
      <c r="M12" s="91"/>
      <c r="N12" s="92"/>
    </row>
    <row r="13" spans="1:14" ht="17.100000000000001" customHeight="1" x14ac:dyDescent="0.15">
      <c r="A13" s="83"/>
      <c r="B13" s="84"/>
      <c r="C13" s="93" t="s">
        <v>343</v>
      </c>
      <c r="D13" s="94" t="s">
        <v>324</v>
      </c>
      <c r="E13" s="94" t="s">
        <v>325</v>
      </c>
      <c r="F13" s="94" t="s">
        <v>326</v>
      </c>
      <c r="G13" s="94" t="s">
        <v>327</v>
      </c>
      <c r="H13" s="94" t="s">
        <v>328</v>
      </c>
      <c r="I13" s="94" t="s">
        <v>329</v>
      </c>
      <c r="J13" s="94" t="s">
        <v>330</v>
      </c>
      <c r="K13" s="94" t="s">
        <v>331</v>
      </c>
      <c r="L13" s="94" t="s">
        <v>332</v>
      </c>
      <c r="M13" s="94" t="s">
        <v>333</v>
      </c>
      <c r="N13" s="95"/>
    </row>
    <row r="14" spans="1:14" ht="17.100000000000001" customHeight="1" x14ac:dyDescent="0.15">
      <c r="A14" s="83"/>
      <c r="B14" s="84"/>
      <c r="C14" s="20"/>
      <c r="D14" s="1" t="s">
        <v>334</v>
      </c>
      <c r="F14" s="1" t="s">
        <v>335</v>
      </c>
      <c r="G14" s="1" t="s">
        <v>336</v>
      </c>
      <c r="I14" s="1" t="s">
        <v>337</v>
      </c>
      <c r="J14" s="1" t="s">
        <v>338</v>
      </c>
      <c r="K14" s="1" t="s">
        <v>339</v>
      </c>
      <c r="L14" s="1" t="s">
        <v>340</v>
      </c>
      <c r="M14" s="1" t="s">
        <v>341</v>
      </c>
      <c r="N14" s="39"/>
    </row>
    <row r="15" spans="1:14" ht="17.100000000000001" customHeight="1" x14ac:dyDescent="0.15">
      <c r="A15" s="83"/>
      <c r="B15" s="84"/>
      <c r="C15" s="96"/>
      <c r="D15" s="97" t="s">
        <v>344</v>
      </c>
      <c r="E15" s="97"/>
      <c r="F15" s="97"/>
      <c r="G15" s="97"/>
      <c r="H15" s="97" t="s">
        <v>345</v>
      </c>
      <c r="I15" s="97"/>
      <c r="J15" s="97" t="s">
        <v>346</v>
      </c>
      <c r="K15" s="97"/>
      <c r="L15" s="97" t="s">
        <v>347</v>
      </c>
      <c r="M15" s="97" t="s">
        <v>348</v>
      </c>
      <c r="N15" s="98" t="s">
        <v>349</v>
      </c>
    </row>
    <row r="16" spans="1:14" ht="17.100000000000001" customHeight="1" x14ac:dyDescent="0.15">
      <c r="A16" s="83"/>
      <c r="B16" s="84"/>
      <c r="C16" s="88" t="s">
        <v>656</v>
      </c>
      <c r="D16" s="23" t="s">
        <v>644</v>
      </c>
      <c r="E16" s="23" t="s">
        <v>645</v>
      </c>
      <c r="F16" s="23" t="s">
        <v>646</v>
      </c>
      <c r="G16" s="23" t="s">
        <v>647</v>
      </c>
      <c r="H16" s="23" t="s">
        <v>648</v>
      </c>
      <c r="I16" s="23" t="s">
        <v>649</v>
      </c>
      <c r="J16" s="23" t="s">
        <v>650</v>
      </c>
      <c r="K16" s="23" t="s">
        <v>651</v>
      </c>
      <c r="L16" s="23" t="s">
        <v>652</v>
      </c>
      <c r="M16" s="23"/>
      <c r="N16" s="24"/>
    </row>
    <row r="17" spans="1:14" ht="17.100000000000001" customHeight="1" x14ac:dyDescent="0.15">
      <c r="A17" s="99"/>
      <c r="B17" s="100"/>
      <c r="C17" s="101"/>
      <c r="D17" s="52" t="s">
        <v>653</v>
      </c>
      <c r="E17" s="52" t="s">
        <v>654</v>
      </c>
      <c r="F17" s="52"/>
      <c r="G17" s="52"/>
      <c r="H17" s="52"/>
      <c r="I17" s="52"/>
      <c r="J17" s="52"/>
      <c r="K17" s="52"/>
      <c r="L17" s="52"/>
      <c r="M17" s="52"/>
      <c r="N17" s="53"/>
    </row>
    <row r="18" spans="1:14" ht="17.100000000000001" customHeight="1" x14ac:dyDescent="0.15">
      <c r="A18" s="77"/>
      <c r="B18" s="78"/>
      <c r="C18" s="12" t="s">
        <v>14</v>
      </c>
      <c r="D18" s="13" t="s">
        <v>799</v>
      </c>
      <c r="E18" s="13"/>
      <c r="F18" s="13"/>
      <c r="G18" s="13"/>
      <c r="H18" s="13"/>
      <c r="I18" s="13"/>
      <c r="J18" s="13"/>
      <c r="K18" s="13"/>
      <c r="L18" s="13"/>
      <c r="M18" s="13"/>
      <c r="N18" s="14"/>
    </row>
    <row r="19" spans="1:14" ht="17.100000000000001" customHeight="1" x14ac:dyDescent="0.15">
      <c r="A19" s="83"/>
      <c r="B19" s="30" t="s">
        <v>350</v>
      </c>
      <c r="C19" s="102" t="s">
        <v>343</v>
      </c>
      <c r="D19" s="44" t="s">
        <v>193</v>
      </c>
      <c r="E19" s="44"/>
      <c r="F19" s="44"/>
      <c r="G19" s="44"/>
      <c r="H19" s="44"/>
      <c r="I19" s="44"/>
      <c r="J19" s="44"/>
      <c r="K19" s="44"/>
      <c r="L19" s="44"/>
      <c r="M19" s="44"/>
      <c r="N19" s="45"/>
    </row>
    <row r="20" spans="1:14" ht="17.100000000000001" customHeight="1" x14ac:dyDescent="0.15">
      <c r="A20" s="83" t="s">
        <v>800</v>
      </c>
      <c r="B20" s="35"/>
      <c r="C20" s="103"/>
      <c r="D20" s="36" t="s">
        <v>67</v>
      </c>
      <c r="E20" s="36" t="s">
        <v>68</v>
      </c>
      <c r="F20" s="36" t="s">
        <v>69</v>
      </c>
      <c r="G20" s="36" t="s">
        <v>70</v>
      </c>
      <c r="H20" s="36" t="s">
        <v>71</v>
      </c>
      <c r="I20" s="36" t="s">
        <v>72</v>
      </c>
      <c r="J20" s="36"/>
      <c r="K20" s="36"/>
      <c r="L20" s="36"/>
      <c r="M20" s="36"/>
      <c r="N20" s="37"/>
    </row>
    <row r="21" spans="1:14" ht="17.100000000000001" customHeight="1" x14ac:dyDescent="0.15">
      <c r="A21" s="83"/>
      <c r="B21" s="38" t="s">
        <v>66</v>
      </c>
      <c r="C21" s="20" t="s">
        <v>59</v>
      </c>
      <c r="D21" s="1" t="s">
        <v>73</v>
      </c>
      <c r="N21" s="39"/>
    </row>
    <row r="22" spans="1:14" ht="17.100000000000001" customHeight="1" x14ac:dyDescent="0.15">
      <c r="A22" s="83"/>
      <c r="B22" s="38"/>
      <c r="C22" s="96"/>
      <c r="D22" s="97" t="s">
        <v>74</v>
      </c>
      <c r="E22" s="97"/>
      <c r="F22" s="97"/>
      <c r="G22" s="97"/>
      <c r="H22" s="97"/>
      <c r="I22" s="97"/>
      <c r="J22" s="97"/>
      <c r="K22" s="97"/>
      <c r="L22" s="97"/>
      <c r="M22" s="97"/>
      <c r="N22" s="98"/>
    </row>
    <row r="23" spans="1:14" ht="17.100000000000001" customHeight="1" x14ac:dyDescent="0.15">
      <c r="A23" s="83"/>
      <c r="B23" s="40"/>
      <c r="C23" s="104" t="s">
        <v>343</v>
      </c>
      <c r="D23" s="27" t="s">
        <v>353</v>
      </c>
      <c r="E23" s="27" t="s">
        <v>354</v>
      </c>
      <c r="F23" s="27" t="s">
        <v>355</v>
      </c>
      <c r="G23" s="27"/>
      <c r="H23" s="27"/>
      <c r="I23" s="27" t="s">
        <v>356</v>
      </c>
      <c r="J23" s="27" t="s">
        <v>357</v>
      </c>
      <c r="K23" s="27"/>
      <c r="L23" s="27"/>
      <c r="M23" s="27" t="s">
        <v>358</v>
      </c>
      <c r="N23" s="29" t="s">
        <v>359</v>
      </c>
    </row>
    <row r="24" spans="1:14" ht="17.100000000000001" customHeight="1" x14ac:dyDescent="0.15">
      <c r="A24" s="83"/>
      <c r="B24" s="35" t="s">
        <v>60</v>
      </c>
      <c r="C24" s="105" t="s">
        <v>59</v>
      </c>
      <c r="D24" s="106" t="s">
        <v>61</v>
      </c>
      <c r="E24" s="106" t="s">
        <v>62</v>
      </c>
      <c r="F24" s="106"/>
      <c r="G24" s="106" t="s">
        <v>63</v>
      </c>
      <c r="H24" s="106"/>
      <c r="I24" s="106"/>
      <c r="J24" s="106"/>
      <c r="K24" s="106" t="s">
        <v>64</v>
      </c>
      <c r="L24" s="106"/>
      <c r="M24" s="106"/>
      <c r="N24" s="107" t="s">
        <v>65</v>
      </c>
    </row>
    <row r="25" spans="1:14" ht="17.100000000000001" customHeight="1" x14ac:dyDescent="0.15">
      <c r="A25" s="83"/>
      <c r="B25" s="40"/>
      <c r="C25" s="108" t="s">
        <v>343</v>
      </c>
      <c r="D25" s="109" t="s">
        <v>351</v>
      </c>
      <c r="E25" s="109" t="s">
        <v>352</v>
      </c>
      <c r="F25" s="109"/>
      <c r="G25" s="109"/>
      <c r="H25" s="109"/>
      <c r="I25" s="109"/>
      <c r="J25" s="109"/>
      <c r="K25" s="109"/>
      <c r="L25" s="109"/>
      <c r="M25" s="109"/>
      <c r="N25" s="110"/>
    </row>
    <row r="26" spans="1:14" ht="17.100000000000001" customHeight="1" x14ac:dyDescent="0.15">
      <c r="A26" s="99"/>
      <c r="B26" s="81" t="s">
        <v>75</v>
      </c>
      <c r="C26" s="111" t="s">
        <v>59</v>
      </c>
      <c r="D26" s="68" t="s">
        <v>76</v>
      </c>
      <c r="E26" s="68" t="s">
        <v>77</v>
      </c>
      <c r="F26" s="68" t="s">
        <v>78</v>
      </c>
      <c r="G26" s="68" t="s">
        <v>79</v>
      </c>
      <c r="H26" s="68"/>
      <c r="I26" s="68"/>
      <c r="J26" s="68"/>
      <c r="K26" s="68"/>
      <c r="L26" s="68"/>
      <c r="M26" s="68"/>
      <c r="N26" s="112"/>
    </row>
    <row r="27" spans="1:14" ht="17.100000000000001" customHeight="1" x14ac:dyDescent="0.15">
      <c r="A27" s="77"/>
      <c r="B27" s="7"/>
      <c r="C27" s="12" t="s">
        <v>14</v>
      </c>
      <c r="D27" s="13" t="s">
        <v>801</v>
      </c>
      <c r="E27" s="13"/>
      <c r="F27" s="13"/>
      <c r="G27" s="13"/>
      <c r="H27" s="13"/>
      <c r="I27" s="13"/>
      <c r="J27" s="13"/>
      <c r="K27" s="13"/>
      <c r="L27" s="13"/>
      <c r="M27" s="13"/>
      <c r="N27" s="14"/>
    </row>
    <row r="28" spans="1:14" ht="17.100000000000001" customHeight="1" x14ac:dyDescent="0.15">
      <c r="A28" s="83"/>
      <c r="B28" s="113"/>
      <c r="C28" s="114" t="s">
        <v>59</v>
      </c>
      <c r="D28" s="17" t="s">
        <v>81</v>
      </c>
      <c r="E28" s="17" t="s">
        <v>82</v>
      </c>
      <c r="F28" s="17" t="s">
        <v>83</v>
      </c>
      <c r="G28" s="17"/>
      <c r="H28" s="17" t="s">
        <v>84</v>
      </c>
      <c r="I28" s="17"/>
      <c r="J28" s="17"/>
      <c r="K28" s="17" t="s">
        <v>85</v>
      </c>
      <c r="L28" s="17"/>
      <c r="M28" s="17"/>
      <c r="N28" s="18"/>
    </row>
    <row r="29" spans="1:14" ht="17.100000000000001" customHeight="1" x14ac:dyDescent="0.15">
      <c r="A29" s="83" t="s">
        <v>802</v>
      </c>
      <c r="B29" s="115"/>
      <c r="C29" s="89"/>
      <c r="D29" s="91" t="s">
        <v>86</v>
      </c>
      <c r="E29" s="91"/>
      <c r="F29" s="91"/>
      <c r="G29" s="91" t="s">
        <v>87</v>
      </c>
      <c r="H29" s="91"/>
      <c r="I29" s="91"/>
      <c r="J29" s="91" t="s">
        <v>88</v>
      </c>
      <c r="K29" s="91" t="s">
        <v>89</v>
      </c>
      <c r="L29" s="91"/>
      <c r="M29" s="91"/>
      <c r="N29" s="92"/>
    </row>
    <row r="30" spans="1:14" ht="17.100000000000001" customHeight="1" x14ac:dyDescent="0.15">
      <c r="A30" s="83"/>
      <c r="B30" s="115" t="s">
        <v>80</v>
      </c>
      <c r="C30" s="93"/>
      <c r="D30" s="94" t="s">
        <v>360</v>
      </c>
      <c r="E30" s="94" t="s">
        <v>361</v>
      </c>
      <c r="F30" s="94" t="s">
        <v>362</v>
      </c>
      <c r="G30" s="94" t="s">
        <v>363</v>
      </c>
      <c r="H30" s="94" t="s">
        <v>364</v>
      </c>
      <c r="I30" s="94" t="s">
        <v>365</v>
      </c>
      <c r="J30" s="94" t="s">
        <v>366</v>
      </c>
      <c r="K30" s="94" t="s">
        <v>367</v>
      </c>
      <c r="L30" s="94"/>
      <c r="M30" s="94" t="s">
        <v>368</v>
      </c>
      <c r="N30" s="95"/>
    </row>
    <row r="31" spans="1:14" ht="17.100000000000001" customHeight="1" x14ac:dyDescent="0.15">
      <c r="A31" s="83"/>
      <c r="B31" s="115"/>
      <c r="C31" s="20" t="s">
        <v>343</v>
      </c>
      <c r="D31" s="1" t="s">
        <v>369</v>
      </c>
      <c r="I31" s="1" t="s">
        <v>370</v>
      </c>
      <c r="N31" s="39"/>
    </row>
    <row r="32" spans="1:14" ht="17.100000000000001" customHeight="1" x14ac:dyDescent="0.15">
      <c r="A32" s="83"/>
      <c r="B32" s="115"/>
      <c r="C32" s="96"/>
      <c r="D32" s="97" t="s">
        <v>371</v>
      </c>
      <c r="E32" s="97"/>
      <c r="F32" s="97"/>
      <c r="G32" s="97"/>
      <c r="H32" s="97" t="s">
        <v>372</v>
      </c>
      <c r="I32" s="97"/>
      <c r="J32" s="97"/>
      <c r="K32" s="97"/>
      <c r="L32" s="97"/>
      <c r="M32" s="97"/>
      <c r="N32" s="98"/>
    </row>
    <row r="33" spans="1:14" ht="17.100000000000001" customHeight="1" x14ac:dyDescent="0.15">
      <c r="A33" s="83"/>
      <c r="B33" s="116"/>
      <c r="C33" s="104" t="s">
        <v>656</v>
      </c>
      <c r="D33" s="117" t="s">
        <v>657</v>
      </c>
      <c r="E33" s="117" t="s">
        <v>658</v>
      </c>
      <c r="F33" s="117"/>
      <c r="G33" s="117"/>
      <c r="H33" s="117" t="s">
        <v>659</v>
      </c>
      <c r="I33" s="27"/>
      <c r="J33" s="27"/>
      <c r="K33" s="27" t="s">
        <v>660</v>
      </c>
      <c r="L33" s="27"/>
      <c r="M33" s="27"/>
      <c r="N33" s="29"/>
    </row>
    <row r="34" spans="1:14" ht="17.100000000000001" customHeight="1" x14ac:dyDescent="0.15">
      <c r="A34" s="83"/>
      <c r="B34" s="113"/>
      <c r="C34" s="103" t="s">
        <v>343</v>
      </c>
      <c r="D34" s="36" t="s">
        <v>391</v>
      </c>
      <c r="E34" s="36" t="s">
        <v>392</v>
      </c>
      <c r="F34" s="36" t="s">
        <v>393</v>
      </c>
      <c r="G34" s="36" t="s">
        <v>394</v>
      </c>
      <c r="H34" s="36" t="s">
        <v>395</v>
      </c>
      <c r="I34" s="36" t="s">
        <v>396</v>
      </c>
      <c r="J34" s="36" t="s">
        <v>397</v>
      </c>
      <c r="K34" s="36" t="s">
        <v>398</v>
      </c>
      <c r="L34" s="36" t="s">
        <v>399</v>
      </c>
      <c r="M34" s="36" t="s">
        <v>400</v>
      </c>
      <c r="N34" s="37" t="s">
        <v>401</v>
      </c>
    </row>
    <row r="35" spans="1:14" ht="17.100000000000001" customHeight="1" x14ac:dyDescent="0.15">
      <c r="A35" s="83"/>
      <c r="B35" s="115"/>
      <c r="C35" s="96"/>
      <c r="D35" s="97" t="s">
        <v>402</v>
      </c>
      <c r="E35" s="97" t="s">
        <v>403</v>
      </c>
      <c r="F35" s="97"/>
      <c r="G35" s="97"/>
      <c r="H35" s="97"/>
      <c r="I35" s="97"/>
      <c r="J35" s="97"/>
      <c r="K35" s="97"/>
      <c r="L35" s="97"/>
      <c r="M35" s="97"/>
      <c r="N35" s="98"/>
    </row>
    <row r="36" spans="1:14" ht="17.100000000000001" customHeight="1" x14ac:dyDescent="0.15">
      <c r="A36" s="83"/>
      <c r="B36" s="115"/>
      <c r="C36" s="85" t="s">
        <v>656</v>
      </c>
      <c r="D36" s="86" t="s">
        <v>661</v>
      </c>
      <c r="E36" s="86" t="s">
        <v>662</v>
      </c>
      <c r="F36" s="86" t="s">
        <v>663</v>
      </c>
      <c r="G36" s="86" t="s">
        <v>664</v>
      </c>
      <c r="H36" s="86" t="s">
        <v>665</v>
      </c>
      <c r="I36" s="86" t="s">
        <v>666</v>
      </c>
      <c r="J36" s="86" t="s">
        <v>667</v>
      </c>
      <c r="K36" s="86" t="s">
        <v>668</v>
      </c>
      <c r="L36" s="86"/>
      <c r="M36" s="86"/>
      <c r="N36" s="87"/>
    </row>
    <row r="37" spans="1:14" ht="17.100000000000001" customHeight="1" x14ac:dyDescent="0.15">
      <c r="A37" s="83"/>
      <c r="B37" s="115" t="s">
        <v>390</v>
      </c>
      <c r="C37" s="89"/>
      <c r="D37" s="91" t="s">
        <v>669</v>
      </c>
      <c r="E37" s="91"/>
      <c r="F37" s="91"/>
      <c r="G37" s="91"/>
      <c r="H37" s="91"/>
      <c r="I37" s="91"/>
      <c r="J37" s="91"/>
      <c r="K37" s="91"/>
      <c r="L37" s="91"/>
      <c r="M37" s="91"/>
      <c r="N37" s="92"/>
    </row>
    <row r="38" spans="1:14" ht="17.100000000000001" customHeight="1" x14ac:dyDescent="0.15">
      <c r="A38" s="83"/>
      <c r="B38" s="115"/>
      <c r="C38" s="20"/>
      <c r="D38" s="1" t="s">
        <v>722</v>
      </c>
      <c r="E38" s="1" t="s">
        <v>723</v>
      </c>
      <c r="F38" s="1" t="s">
        <v>724</v>
      </c>
      <c r="G38" s="1" t="s">
        <v>725</v>
      </c>
      <c r="H38" s="1" t="s">
        <v>726</v>
      </c>
      <c r="I38" s="1" t="s">
        <v>727</v>
      </c>
      <c r="K38" s="1" t="s">
        <v>728</v>
      </c>
      <c r="L38" s="1" t="s">
        <v>729</v>
      </c>
      <c r="M38" s="1" t="s">
        <v>730</v>
      </c>
      <c r="N38" s="39" t="s">
        <v>731</v>
      </c>
    </row>
    <row r="39" spans="1:14" ht="17.100000000000001" customHeight="1" x14ac:dyDescent="0.15">
      <c r="A39" s="83"/>
      <c r="B39" s="115"/>
      <c r="C39" s="20" t="s">
        <v>742</v>
      </c>
      <c r="D39" s="1" t="s">
        <v>732</v>
      </c>
      <c r="E39" s="1" t="s">
        <v>733</v>
      </c>
      <c r="F39" s="1" t="s">
        <v>734</v>
      </c>
      <c r="G39" s="1" t="s">
        <v>735</v>
      </c>
      <c r="H39" s="1" t="s">
        <v>736</v>
      </c>
      <c r="I39" s="1" t="s">
        <v>737</v>
      </c>
      <c r="J39" s="1" t="s">
        <v>738</v>
      </c>
      <c r="K39" s="1" t="s">
        <v>739</v>
      </c>
      <c r="N39" s="39"/>
    </row>
    <row r="40" spans="1:14" ht="17.100000000000001" customHeight="1" x14ac:dyDescent="0.15">
      <c r="A40" s="83"/>
      <c r="B40" s="116"/>
      <c r="C40" s="118"/>
      <c r="D40" s="41" t="s">
        <v>740</v>
      </c>
      <c r="E40" s="41"/>
      <c r="F40" s="41"/>
      <c r="G40" s="41"/>
      <c r="H40" s="41"/>
      <c r="I40" s="41"/>
      <c r="J40" s="41"/>
      <c r="K40" s="41"/>
      <c r="L40" s="41"/>
      <c r="M40" s="41"/>
      <c r="N40" s="42"/>
    </row>
    <row r="41" spans="1:14" ht="17.100000000000001" customHeight="1" x14ac:dyDescent="0.15">
      <c r="A41" s="83"/>
      <c r="B41" s="113"/>
      <c r="C41" s="114"/>
      <c r="D41" s="17" t="s">
        <v>91</v>
      </c>
      <c r="E41" s="17" t="s">
        <v>92</v>
      </c>
      <c r="F41" s="17" t="s">
        <v>93</v>
      </c>
      <c r="G41" s="17" t="s">
        <v>94</v>
      </c>
      <c r="H41" s="17" t="s">
        <v>95</v>
      </c>
      <c r="I41" s="17" t="s">
        <v>96</v>
      </c>
      <c r="J41" s="17" t="s">
        <v>97</v>
      </c>
      <c r="K41" s="17" t="s">
        <v>98</v>
      </c>
      <c r="L41" s="17" t="s">
        <v>99</v>
      </c>
      <c r="M41" s="17" t="s">
        <v>100</v>
      </c>
      <c r="N41" s="18" t="s">
        <v>101</v>
      </c>
    </row>
    <row r="42" spans="1:14" ht="17.100000000000001" customHeight="1" x14ac:dyDescent="0.15">
      <c r="A42" s="83"/>
      <c r="B42" s="115"/>
      <c r="C42" s="88" t="s">
        <v>59</v>
      </c>
      <c r="D42" s="23" t="s">
        <v>102</v>
      </c>
      <c r="E42" s="23" t="s">
        <v>103</v>
      </c>
      <c r="F42" s="23" t="s">
        <v>104</v>
      </c>
      <c r="G42" s="23"/>
      <c r="H42" s="23" t="s">
        <v>105</v>
      </c>
      <c r="I42" s="23"/>
      <c r="J42" s="23"/>
      <c r="K42" s="23" t="s">
        <v>106</v>
      </c>
      <c r="L42" s="23"/>
      <c r="M42" s="23"/>
      <c r="N42" s="24"/>
    </row>
    <row r="43" spans="1:14" ht="17.100000000000001" customHeight="1" x14ac:dyDescent="0.15">
      <c r="A43" s="83"/>
      <c r="B43" s="115" t="s">
        <v>90</v>
      </c>
      <c r="C43" s="89"/>
      <c r="D43" s="91" t="s">
        <v>107</v>
      </c>
      <c r="E43" s="91"/>
      <c r="F43" s="91"/>
      <c r="G43" s="91"/>
      <c r="H43" s="91"/>
      <c r="I43" s="91"/>
      <c r="J43" s="91"/>
      <c r="K43" s="91"/>
      <c r="L43" s="91"/>
      <c r="M43" s="91"/>
      <c r="N43" s="92"/>
    </row>
    <row r="44" spans="1:14" ht="17.100000000000001" customHeight="1" x14ac:dyDescent="0.15">
      <c r="A44" s="83"/>
      <c r="B44" s="115"/>
      <c r="C44" s="20" t="s">
        <v>343</v>
      </c>
      <c r="D44" s="1" t="s">
        <v>373</v>
      </c>
      <c r="E44" s="1" t="s">
        <v>374</v>
      </c>
      <c r="F44" s="1" t="s">
        <v>375</v>
      </c>
      <c r="G44" s="1" t="s">
        <v>376</v>
      </c>
      <c r="H44" s="1" t="s">
        <v>377</v>
      </c>
      <c r="I44" s="1" t="s">
        <v>378</v>
      </c>
      <c r="J44" s="1" t="s">
        <v>379</v>
      </c>
      <c r="K44" s="1" t="s">
        <v>380</v>
      </c>
      <c r="L44" s="1" t="s">
        <v>381</v>
      </c>
      <c r="M44" s="1" t="s">
        <v>382</v>
      </c>
      <c r="N44" s="39" t="s">
        <v>383</v>
      </c>
    </row>
    <row r="45" spans="1:14" ht="17.100000000000001" customHeight="1" x14ac:dyDescent="0.15">
      <c r="A45" s="83"/>
      <c r="B45" s="116"/>
      <c r="C45" s="118"/>
      <c r="D45" s="41" t="s">
        <v>384</v>
      </c>
      <c r="E45" s="41" t="s">
        <v>385</v>
      </c>
      <c r="F45" s="41" t="s">
        <v>386</v>
      </c>
      <c r="G45" s="41" t="s">
        <v>387</v>
      </c>
      <c r="H45" s="41" t="s">
        <v>388</v>
      </c>
      <c r="I45" s="41" t="s">
        <v>389</v>
      </c>
      <c r="J45" s="41"/>
      <c r="K45" s="41"/>
      <c r="L45" s="41"/>
      <c r="M45" s="41"/>
      <c r="N45" s="42"/>
    </row>
    <row r="46" spans="1:14" ht="17.100000000000001" customHeight="1" x14ac:dyDescent="0.15">
      <c r="A46" s="83"/>
      <c r="B46" s="113"/>
      <c r="C46" s="114" t="s">
        <v>59</v>
      </c>
      <c r="D46" s="17" t="s">
        <v>109</v>
      </c>
      <c r="E46" s="17" t="s">
        <v>110</v>
      </c>
      <c r="F46" s="17" t="s">
        <v>111</v>
      </c>
      <c r="G46" s="17" t="s">
        <v>112</v>
      </c>
      <c r="H46" s="17" t="s">
        <v>113</v>
      </c>
      <c r="I46" s="17" t="s">
        <v>114</v>
      </c>
      <c r="J46" s="17" t="s">
        <v>115</v>
      </c>
      <c r="K46" s="17" t="s">
        <v>116</v>
      </c>
      <c r="L46" s="17"/>
      <c r="M46" s="17" t="s">
        <v>117</v>
      </c>
      <c r="N46" s="18" t="s">
        <v>118</v>
      </c>
    </row>
    <row r="47" spans="1:14" ht="17.100000000000001" customHeight="1" x14ac:dyDescent="0.15">
      <c r="A47" s="83"/>
      <c r="B47" s="115"/>
      <c r="C47" s="89"/>
      <c r="D47" s="91" t="s">
        <v>119</v>
      </c>
      <c r="E47" s="91"/>
      <c r="F47" s="91"/>
      <c r="G47" s="91"/>
      <c r="H47" s="91"/>
      <c r="I47" s="91"/>
      <c r="J47" s="91"/>
      <c r="K47" s="91"/>
      <c r="L47" s="91"/>
      <c r="M47" s="91"/>
      <c r="N47" s="92"/>
    </row>
    <row r="48" spans="1:14" ht="17.100000000000001" customHeight="1" x14ac:dyDescent="0.15">
      <c r="A48" s="83"/>
      <c r="B48" s="115" t="s">
        <v>108</v>
      </c>
      <c r="C48" s="93" t="s">
        <v>343</v>
      </c>
      <c r="D48" s="94" t="s">
        <v>404</v>
      </c>
      <c r="E48" s="94" t="s">
        <v>405</v>
      </c>
      <c r="F48" s="94" t="s">
        <v>406</v>
      </c>
      <c r="G48" s="94" t="s">
        <v>407</v>
      </c>
      <c r="H48" s="94" t="s">
        <v>408</v>
      </c>
      <c r="I48" s="94" t="s">
        <v>409</v>
      </c>
      <c r="J48" s="94" t="s">
        <v>410</v>
      </c>
      <c r="K48" s="94" t="s">
        <v>411</v>
      </c>
      <c r="L48" s="94" t="s">
        <v>412</v>
      </c>
      <c r="M48" s="94" t="s">
        <v>413</v>
      </c>
      <c r="N48" s="95" t="s">
        <v>414</v>
      </c>
    </row>
    <row r="49" spans="1:14" ht="17.100000000000001" customHeight="1" x14ac:dyDescent="0.15">
      <c r="A49" s="83"/>
      <c r="B49" s="115"/>
      <c r="C49" s="96"/>
      <c r="D49" s="97" t="s">
        <v>415</v>
      </c>
      <c r="E49" s="97" t="s">
        <v>416</v>
      </c>
      <c r="F49" s="97" t="s">
        <v>417</v>
      </c>
      <c r="G49" s="97" t="s">
        <v>418</v>
      </c>
      <c r="H49" s="97"/>
      <c r="I49" s="97" t="s">
        <v>419</v>
      </c>
      <c r="J49" s="97" t="s">
        <v>420</v>
      </c>
      <c r="K49" s="97"/>
      <c r="L49" s="97"/>
      <c r="M49" s="97"/>
      <c r="N49" s="98"/>
    </row>
    <row r="50" spans="1:14" ht="17.100000000000001" customHeight="1" x14ac:dyDescent="0.15">
      <c r="A50" s="83"/>
      <c r="B50" s="115"/>
      <c r="C50" s="119" t="s">
        <v>742</v>
      </c>
      <c r="D50" s="120" t="s">
        <v>743</v>
      </c>
      <c r="E50" s="120" t="s">
        <v>744</v>
      </c>
      <c r="F50" s="120" t="s">
        <v>745</v>
      </c>
      <c r="G50" s="120" t="s">
        <v>746</v>
      </c>
      <c r="H50" s="120" t="s">
        <v>747</v>
      </c>
      <c r="I50" s="120" t="s">
        <v>748</v>
      </c>
      <c r="J50" s="120"/>
      <c r="K50" s="120"/>
      <c r="L50" s="120"/>
      <c r="M50" s="120"/>
      <c r="N50" s="121"/>
    </row>
    <row r="51" spans="1:14" ht="17.100000000000001" customHeight="1" x14ac:dyDescent="0.15">
      <c r="A51" s="83"/>
      <c r="B51" s="116"/>
      <c r="C51" s="118" t="s">
        <v>782</v>
      </c>
      <c r="D51" s="41" t="s">
        <v>783</v>
      </c>
      <c r="E51" s="41" t="s">
        <v>784</v>
      </c>
      <c r="F51" s="41" t="s">
        <v>785</v>
      </c>
      <c r="G51" s="41"/>
      <c r="H51" s="41"/>
      <c r="I51" s="41"/>
      <c r="J51" s="41"/>
      <c r="K51" s="41"/>
      <c r="L51" s="41"/>
      <c r="M51" s="41"/>
      <c r="N51" s="42"/>
    </row>
    <row r="52" spans="1:14" ht="17.100000000000001" customHeight="1" x14ac:dyDescent="0.15">
      <c r="A52" s="83"/>
      <c r="B52" s="113"/>
      <c r="C52" s="122" t="s">
        <v>59</v>
      </c>
      <c r="D52" s="123" t="s">
        <v>121</v>
      </c>
      <c r="E52" s="123"/>
      <c r="F52" s="123"/>
      <c r="G52" s="123" t="s">
        <v>122</v>
      </c>
      <c r="H52" s="123"/>
      <c r="I52" s="123"/>
      <c r="J52" s="123"/>
      <c r="K52" s="123"/>
      <c r="L52" s="123"/>
      <c r="M52" s="123"/>
      <c r="N52" s="124"/>
    </row>
    <row r="53" spans="1:14" ht="17.100000000000001" customHeight="1" x14ac:dyDescent="0.15">
      <c r="A53" s="83"/>
      <c r="B53" s="115"/>
      <c r="C53" s="93"/>
      <c r="D53" s="94" t="s">
        <v>421</v>
      </c>
      <c r="E53" s="94" t="s">
        <v>422</v>
      </c>
      <c r="F53" s="94" t="s">
        <v>423</v>
      </c>
      <c r="G53" s="94" t="s">
        <v>424</v>
      </c>
      <c r="H53" s="94" t="s">
        <v>425</v>
      </c>
      <c r="I53" s="94" t="s">
        <v>426</v>
      </c>
      <c r="J53" s="94" t="s">
        <v>427</v>
      </c>
      <c r="K53" s="94" t="s">
        <v>428</v>
      </c>
      <c r="L53" s="94" t="s">
        <v>429</v>
      </c>
      <c r="M53" s="94" t="s">
        <v>430</v>
      </c>
      <c r="N53" s="95" t="s">
        <v>431</v>
      </c>
    </row>
    <row r="54" spans="1:14" ht="17.100000000000001" customHeight="1" x14ac:dyDescent="0.15">
      <c r="A54" s="83"/>
      <c r="B54" s="115" t="s">
        <v>120</v>
      </c>
      <c r="C54" s="20" t="s">
        <v>343</v>
      </c>
      <c r="D54" s="1" t="s">
        <v>432</v>
      </c>
      <c r="E54" s="1" t="s">
        <v>433</v>
      </c>
      <c r="F54" s="1" t="s">
        <v>434</v>
      </c>
      <c r="G54" s="1" t="s">
        <v>435</v>
      </c>
      <c r="H54" s="1" t="s">
        <v>436</v>
      </c>
      <c r="I54" s="1" t="s">
        <v>437</v>
      </c>
      <c r="J54" s="1" t="s">
        <v>438</v>
      </c>
      <c r="K54" s="1" t="s">
        <v>439</v>
      </c>
      <c r="L54" s="1" t="s">
        <v>440</v>
      </c>
      <c r="M54" s="1" t="s">
        <v>441</v>
      </c>
      <c r="N54" s="39"/>
    </row>
    <row r="55" spans="1:14" ht="17.100000000000001" customHeight="1" x14ac:dyDescent="0.15">
      <c r="A55" s="83"/>
      <c r="B55" s="115"/>
      <c r="C55" s="96"/>
      <c r="D55" s="97" t="s">
        <v>442</v>
      </c>
      <c r="E55" s="97"/>
      <c r="F55" s="97"/>
      <c r="G55" s="97"/>
      <c r="H55" s="97"/>
      <c r="I55" s="97"/>
      <c r="J55" s="97"/>
      <c r="K55" s="97"/>
      <c r="L55" s="97"/>
      <c r="M55" s="97"/>
      <c r="N55" s="98"/>
    </row>
    <row r="56" spans="1:14" ht="17.100000000000001" customHeight="1" x14ac:dyDescent="0.15">
      <c r="A56" s="99"/>
      <c r="B56" s="125"/>
      <c r="C56" s="101" t="s">
        <v>656</v>
      </c>
      <c r="D56" s="52" t="s">
        <v>670</v>
      </c>
      <c r="E56" s="52" t="s">
        <v>671</v>
      </c>
      <c r="F56" s="52" t="s">
        <v>672</v>
      </c>
      <c r="G56" s="52" t="s">
        <v>673</v>
      </c>
      <c r="H56" s="52"/>
      <c r="I56" s="52"/>
      <c r="J56" s="52"/>
      <c r="K56" s="52"/>
      <c r="L56" s="52"/>
      <c r="M56" s="52"/>
      <c r="N56" s="53"/>
    </row>
    <row r="57" spans="1:14" ht="17.100000000000001" customHeight="1" x14ac:dyDescent="0.15">
      <c r="A57" s="77"/>
      <c r="B57" s="7"/>
      <c r="C57" s="12" t="s">
        <v>14</v>
      </c>
      <c r="D57" s="13" t="s">
        <v>803</v>
      </c>
      <c r="E57" s="13"/>
      <c r="F57" s="13"/>
      <c r="G57" s="13"/>
      <c r="H57" s="13"/>
      <c r="I57" s="13"/>
      <c r="J57" s="13"/>
      <c r="K57" s="13"/>
      <c r="L57" s="13"/>
      <c r="M57" s="13"/>
      <c r="N57" s="14"/>
    </row>
    <row r="58" spans="1:14" ht="17.100000000000001" customHeight="1" x14ac:dyDescent="0.15">
      <c r="A58" s="83"/>
      <c r="B58" s="30" t="s">
        <v>123</v>
      </c>
      <c r="C58" s="102" t="s">
        <v>59</v>
      </c>
      <c r="D58" s="44" t="s">
        <v>124</v>
      </c>
      <c r="E58" s="44" t="s">
        <v>125</v>
      </c>
      <c r="F58" s="44" t="s">
        <v>126</v>
      </c>
      <c r="G58" s="44"/>
      <c r="H58" s="44"/>
      <c r="I58" s="44"/>
      <c r="J58" s="44"/>
      <c r="K58" s="44"/>
      <c r="L58" s="44"/>
      <c r="M58" s="44"/>
      <c r="N58" s="45"/>
    </row>
    <row r="59" spans="1:14" ht="17.100000000000001" customHeight="1" x14ac:dyDescent="0.15">
      <c r="A59" s="83" t="s">
        <v>804</v>
      </c>
      <c r="B59" s="30" t="s">
        <v>133</v>
      </c>
      <c r="C59" s="126" t="s">
        <v>59</v>
      </c>
      <c r="D59" s="31" t="s">
        <v>134</v>
      </c>
      <c r="E59" s="31"/>
      <c r="F59" s="31" t="s">
        <v>135</v>
      </c>
      <c r="G59" s="31"/>
      <c r="H59" s="31"/>
      <c r="I59" s="31" t="s">
        <v>136</v>
      </c>
      <c r="J59" s="31"/>
      <c r="K59" s="31"/>
      <c r="L59" s="31"/>
      <c r="M59" s="31"/>
      <c r="N59" s="32"/>
    </row>
    <row r="60" spans="1:14" ht="17.100000000000001" customHeight="1" x14ac:dyDescent="0.15">
      <c r="A60" s="83" t="s">
        <v>805</v>
      </c>
      <c r="B60" s="35"/>
      <c r="C60" s="114"/>
      <c r="D60" s="17" t="s">
        <v>150</v>
      </c>
      <c r="E60" s="17" t="s">
        <v>151</v>
      </c>
      <c r="F60" s="17" t="s">
        <v>152</v>
      </c>
      <c r="G60" s="17" t="s">
        <v>153</v>
      </c>
      <c r="H60" s="17" t="s">
        <v>154</v>
      </c>
      <c r="I60" s="17" t="s">
        <v>155</v>
      </c>
      <c r="J60" s="17" t="s">
        <v>156</v>
      </c>
      <c r="K60" s="17" t="s">
        <v>157</v>
      </c>
      <c r="L60" s="17" t="s">
        <v>158</v>
      </c>
      <c r="M60" s="17" t="s">
        <v>159</v>
      </c>
      <c r="N60" s="18" t="s">
        <v>160</v>
      </c>
    </row>
    <row r="61" spans="1:14" ht="17.100000000000001" customHeight="1" x14ac:dyDescent="0.15">
      <c r="A61" s="83"/>
      <c r="B61" s="38"/>
      <c r="C61" s="88" t="s">
        <v>59</v>
      </c>
      <c r="D61" s="23" t="s">
        <v>161</v>
      </c>
      <c r="E61" s="23" t="s">
        <v>162</v>
      </c>
      <c r="F61" s="23" t="s">
        <v>163</v>
      </c>
      <c r="G61" s="23" t="s">
        <v>164</v>
      </c>
      <c r="H61" s="23"/>
      <c r="I61" s="23"/>
      <c r="J61" s="23"/>
      <c r="K61" s="23"/>
      <c r="L61" s="23"/>
      <c r="M61" s="23" t="s">
        <v>165</v>
      </c>
      <c r="N61" s="24"/>
    </row>
    <row r="62" spans="1:14" ht="17.100000000000001" customHeight="1" x14ac:dyDescent="0.15">
      <c r="A62" s="83"/>
      <c r="B62" s="38" t="s">
        <v>149</v>
      </c>
      <c r="C62" s="89"/>
      <c r="D62" s="91" t="s">
        <v>166</v>
      </c>
      <c r="E62" s="91"/>
      <c r="F62" s="91"/>
      <c r="G62" s="91"/>
      <c r="H62" s="91"/>
      <c r="I62" s="91" t="s">
        <v>167</v>
      </c>
      <c r="J62" s="91" t="s">
        <v>168</v>
      </c>
      <c r="K62" s="91"/>
      <c r="L62" s="91"/>
      <c r="M62" s="91"/>
      <c r="N62" s="92"/>
    </row>
    <row r="63" spans="1:14" ht="17.100000000000001" customHeight="1" x14ac:dyDescent="0.15">
      <c r="A63" s="127"/>
      <c r="B63" s="38"/>
      <c r="C63" s="93" t="s">
        <v>343</v>
      </c>
      <c r="D63" s="94" t="s">
        <v>453</v>
      </c>
      <c r="E63" s="94" t="s">
        <v>454</v>
      </c>
      <c r="F63" s="94" t="s">
        <v>455</v>
      </c>
      <c r="G63" s="94" t="s">
        <v>456</v>
      </c>
      <c r="H63" s="94" t="s">
        <v>457</v>
      </c>
      <c r="I63" s="94" t="s">
        <v>458</v>
      </c>
      <c r="J63" s="94" t="s">
        <v>459</v>
      </c>
      <c r="K63" s="94"/>
      <c r="L63" s="94"/>
      <c r="M63" s="94"/>
      <c r="N63" s="95" t="s">
        <v>460</v>
      </c>
    </row>
    <row r="64" spans="1:14" ht="17.100000000000001" customHeight="1" x14ac:dyDescent="0.15">
      <c r="A64" s="127"/>
      <c r="B64" s="38"/>
      <c r="C64" s="96"/>
      <c r="D64" s="97" t="s">
        <v>461</v>
      </c>
      <c r="E64" s="97"/>
      <c r="F64" s="97"/>
      <c r="G64" s="97"/>
      <c r="H64" s="97"/>
      <c r="I64" s="97"/>
      <c r="J64" s="97"/>
      <c r="K64" s="97"/>
      <c r="L64" s="97"/>
      <c r="M64" s="97"/>
      <c r="N64" s="98"/>
    </row>
    <row r="65" spans="1:14" ht="17.100000000000001" customHeight="1" x14ac:dyDescent="0.15">
      <c r="A65" s="127"/>
      <c r="B65" s="40"/>
      <c r="C65" s="104" t="s">
        <v>656</v>
      </c>
      <c r="D65" s="27" t="s">
        <v>674</v>
      </c>
      <c r="E65" s="27" t="s">
        <v>675</v>
      </c>
      <c r="F65" s="27" t="s">
        <v>676</v>
      </c>
      <c r="G65" s="27"/>
      <c r="H65" s="27"/>
      <c r="I65" s="27"/>
      <c r="J65" s="27"/>
      <c r="K65" s="27"/>
      <c r="L65" s="27"/>
      <c r="M65" s="27"/>
      <c r="N65" s="29"/>
    </row>
    <row r="66" spans="1:14" ht="17.100000000000001" customHeight="1" x14ac:dyDescent="0.15">
      <c r="A66" s="127"/>
      <c r="B66" s="35"/>
      <c r="C66" s="103" t="s">
        <v>59</v>
      </c>
      <c r="D66" s="36" t="s">
        <v>170</v>
      </c>
      <c r="E66" s="36" t="s">
        <v>171</v>
      </c>
      <c r="F66" s="36" t="s">
        <v>172</v>
      </c>
      <c r="G66" s="36" t="s">
        <v>173</v>
      </c>
      <c r="H66" s="36" t="s">
        <v>174</v>
      </c>
      <c r="I66" s="36" t="s">
        <v>175</v>
      </c>
      <c r="J66" s="36" t="s">
        <v>176</v>
      </c>
      <c r="K66" s="36" t="s">
        <v>177</v>
      </c>
      <c r="L66" s="36" t="s">
        <v>178</v>
      </c>
      <c r="M66" s="36" t="s">
        <v>179</v>
      </c>
      <c r="N66" s="37" t="s">
        <v>180</v>
      </c>
    </row>
    <row r="67" spans="1:14" ht="17.100000000000001" customHeight="1" x14ac:dyDescent="0.15">
      <c r="A67" s="127"/>
      <c r="B67" s="38"/>
      <c r="C67" s="96"/>
      <c r="D67" s="97" t="s">
        <v>181</v>
      </c>
      <c r="E67" s="97"/>
      <c r="F67" s="97" t="s">
        <v>182</v>
      </c>
      <c r="G67" s="97" t="s">
        <v>183</v>
      </c>
      <c r="H67" s="97"/>
      <c r="I67" s="97"/>
      <c r="J67" s="97"/>
      <c r="K67" s="97"/>
      <c r="L67" s="97"/>
      <c r="M67" s="97"/>
      <c r="N67" s="98"/>
    </row>
    <row r="68" spans="1:14" ht="17.100000000000001" customHeight="1" x14ac:dyDescent="0.15">
      <c r="A68" s="127"/>
      <c r="B68" s="38" t="s">
        <v>169</v>
      </c>
      <c r="C68" s="88"/>
      <c r="D68" s="23" t="s">
        <v>462</v>
      </c>
      <c r="E68" s="23" t="s">
        <v>463</v>
      </c>
      <c r="F68" s="23" t="s">
        <v>464</v>
      </c>
      <c r="G68" s="23" t="s">
        <v>465</v>
      </c>
      <c r="H68" s="23" t="s">
        <v>466</v>
      </c>
      <c r="I68" s="23" t="s">
        <v>467</v>
      </c>
      <c r="J68" s="23" t="s">
        <v>468</v>
      </c>
      <c r="K68" s="23" t="s">
        <v>469</v>
      </c>
      <c r="L68" s="23" t="s">
        <v>470</v>
      </c>
      <c r="M68" s="23" t="s">
        <v>471</v>
      </c>
      <c r="N68" s="24" t="s">
        <v>472</v>
      </c>
    </row>
    <row r="69" spans="1:14" ht="17.100000000000001" customHeight="1" x14ac:dyDescent="0.15">
      <c r="A69" s="127"/>
      <c r="B69" s="38"/>
      <c r="C69" s="88" t="s">
        <v>343</v>
      </c>
      <c r="D69" s="23" t="s">
        <v>473</v>
      </c>
      <c r="E69" s="23" t="s">
        <v>474</v>
      </c>
      <c r="F69" s="23" t="s">
        <v>475</v>
      </c>
      <c r="G69" s="23" t="s">
        <v>476</v>
      </c>
      <c r="H69" s="23" t="s">
        <v>477</v>
      </c>
      <c r="I69" s="23" t="s">
        <v>478</v>
      </c>
      <c r="J69" s="23" t="s">
        <v>479</v>
      </c>
      <c r="K69" s="23" t="s">
        <v>480</v>
      </c>
      <c r="L69" s="23" t="s">
        <v>481</v>
      </c>
      <c r="M69" s="23" t="s">
        <v>482</v>
      </c>
      <c r="N69" s="24"/>
    </row>
    <row r="70" spans="1:14" ht="17.100000000000001" customHeight="1" x14ac:dyDescent="0.15">
      <c r="A70" s="127"/>
      <c r="B70" s="40"/>
      <c r="C70" s="104"/>
      <c r="D70" s="27" t="s">
        <v>483</v>
      </c>
      <c r="E70" s="27"/>
      <c r="F70" s="27" t="s">
        <v>484</v>
      </c>
      <c r="G70" s="27" t="s">
        <v>485</v>
      </c>
      <c r="H70" s="27" t="s">
        <v>486</v>
      </c>
      <c r="I70" s="27" t="s">
        <v>487</v>
      </c>
      <c r="J70" s="27" t="s">
        <v>488</v>
      </c>
      <c r="K70" s="27" t="s">
        <v>489</v>
      </c>
      <c r="L70" s="27"/>
      <c r="M70" s="27" t="s">
        <v>490</v>
      </c>
      <c r="N70" s="29"/>
    </row>
    <row r="71" spans="1:14" ht="17.100000000000001" customHeight="1" x14ac:dyDescent="0.15">
      <c r="A71" s="127"/>
      <c r="B71" s="30" t="s">
        <v>491</v>
      </c>
      <c r="C71" s="126" t="s">
        <v>343</v>
      </c>
      <c r="D71" s="31" t="s">
        <v>193</v>
      </c>
      <c r="E71" s="31"/>
      <c r="F71" s="31"/>
      <c r="G71" s="31"/>
      <c r="H71" s="31"/>
      <c r="I71" s="31"/>
      <c r="J71" s="31"/>
      <c r="K71" s="31"/>
      <c r="L71" s="31"/>
      <c r="M71" s="31"/>
      <c r="N71" s="32"/>
    </row>
    <row r="72" spans="1:14" ht="17.100000000000001" customHeight="1" x14ac:dyDescent="0.15">
      <c r="A72" s="127"/>
      <c r="B72" s="38"/>
      <c r="C72" s="114" t="s">
        <v>59</v>
      </c>
      <c r="D72" s="17" t="s">
        <v>138</v>
      </c>
      <c r="E72" s="17" t="s">
        <v>139</v>
      </c>
      <c r="F72" s="17" t="s">
        <v>140</v>
      </c>
      <c r="G72" s="17" t="s">
        <v>141</v>
      </c>
      <c r="H72" s="17"/>
      <c r="I72" s="17" t="s">
        <v>142</v>
      </c>
      <c r="J72" s="17" t="s">
        <v>143</v>
      </c>
      <c r="K72" s="17" t="s">
        <v>144</v>
      </c>
      <c r="L72" s="17"/>
      <c r="M72" s="17"/>
      <c r="N72" s="18"/>
    </row>
    <row r="73" spans="1:14" ht="17.100000000000001" customHeight="1" x14ac:dyDescent="0.15">
      <c r="A73" s="127"/>
      <c r="B73" s="38"/>
      <c r="C73" s="89"/>
      <c r="D73" s="91" t="s">
        <v>145</v>
      </c>
      <c r="E73" s="91"/>
      <c r="F73" s="91" t="s">
        <v>146</v>
      </c>
      <c r="G73" s="91" t="s">
        <v>147</v>
      </c>
      <c r="H73" s="91"/>
      <c r="I73" s="91"/>
      <c r="J73" s="91" t="s">
        <v>148</v>
      </c>
      <c r="K73" s="91"/>
      <c r="L73" s="91"/>
      <c r="M73" s="91"/>
      <c r="N73" s="92"/>
    </row>
    <row r="74" spans="1:14" ht="17.100000000000001" customHeight="1" x14ac:dyDescent="0.15">
      <c r="A74" s="127"/>
      <c r="B74" s="38" t="s">
        <v>137</v>
      </c>
      <c r="C74" s="93"/>
      <c r="D74" s="94" t="s">
        <v>443</v>
      </c>
      <c r="E74" s="94" t="s">
        <v>444</v>
      </c>
      <c r="F74" s="94" t="s">
        <v>445</v>
      </c>
      <c r="G74" s="94" t="s">
        <v>446</v>
      </c>
      <c r="H74" s="94" t="s">
        <v>447</v>
      </c>
      <c r="I74" s="94" t="s">
        <v>448</v>
      </c>
      <c r="J74" s="94" t="s">
        <v>449</v>
      </c>
      <c r="K74" s="94" t="s">
        <v>450</v>
      </c>
      <c r="L74" s="94"/>
      <c r="M74" s="94"/>
      <c r="N74" s="95"/>
    </row>
    <row r="75" spans="1:14" ht="17.100000000000001" customHeight="1" x14ac:dyDescent="0.15">
      <c r="A75" s="127"/>
      <c r="B75" s="38"/>
      <c r="C75" s="20" t="s">
        <v>343</v>
      </c>
      <c r="D75" s="1" t="s">
        <v>451</v>
      </c>
      <c r="N75" s="39"/>
    </row>
    <row r="76" spans="1:14" ht="17.100000000000001" customHeight="1" x14ac:dyDescent="0.15">
      <c r="A76" s="80"/>
      <c r="B76" s="10"/>
      <c r="C76" s="9"/>
      <c r="D76" s="62" t="s">
        <v>452</v>
      </c>
      <c r="E76" s="62"/>
      <c r="F76" s="62"/>
      <c r="G76" s="62"/>
      <c r="H76" s="62"/>
      <c r="I76" s="62"/>
      <c r="J76" s="62"/>
      <c r="K76" s="62"/>
      <c r="L76" s="62"/>
      <c r="M76" s="62"/>
      <c r="N76" s="65"/>
    </row>
    <row r="77" spans="1:14" ht="17.100000000000001" customHeight="1" x14ac:dyDescent="0.15">
      <c r="A77" s="77"/>
      <c r="B77" s="7"/>
      <c r="C77" s="128" t="s">
        <v>14</v>
      </c>
      <c r="D77" s="129" t="s">
        <v>806</v>
      </c>
      <c r="E77" s="129"/>
      <c r="F77" s="129"/>
      <c r="G77" s="129"/>
      <c r="H77" s="129"/>
      <c r="I77" s="129"/>
      <c r="J77" s="129"/>
      <c r="K77" s="129"/>
      <c r="L77" s="129"/>
      <c r="M77" s="129"/>
      <c r="N77" s="130"/>
    </row>
    <row r="78" spans="1:14" ht="17.100000000000001" customHeight="1" x14ac:dyDescent="0.15">
      <c r="A78" s="83"/>
      <c r="B78" s="113"/>
      <c r="C78" s="105" t="s">
        <v>59</v>
      </c>
      <c r="D78" s="106" t="s">
        <v>185</v>
      </c>
      <c r="E78" s="106" t="s">
        <v>186</v>
      </c>
      <c r="F78" s="106" t="s">
        <v>187</v>
      </c>
      <c r="G78" s="106" t="s">
        <v>188</v>
      </c>
      <c r="H78" s="106" t="s">
        <v>189</v>
      </c>
      <c r="I78" s="106" t="s">
        <v>190</v>
      </c>
      <c r="J78" s="106" t="s">
        <v>191</v>
      </c>
      <c r="K78" s="106"/>
      <c r="L78" s="106"/>
      <c r="M78" s="106"/>
      <c r="N78" s="107"/>
    </row>
    <row r="79" spans="1:14" ht="17.100000000000001" customHeight="1" x14ac:dyDescent="0.15">
      <c r="A79" s="83" t="s">
        <v>807</v>
      </c>
      <c r="B79" s="115" t="s">
        <v>184</v>
      </c>
      <c r="C79" s="88" t="s">
        <v>343</v>
      </c>
      <c r="D79" s="23" t="s">
        <v>492</v>
      </c>
      <c r="E79" s="23" t="s">
        <v>493</v>
      </c>
      <c r="F79" s="23" t="s">
        <v>494</v>
      </c>
      <c r="G79" s="23"/>
      <c r="H79" s="23" t="s">
        <v>495</v>
      </c>
      <c r="I79" s="23" t="s">
        <v>496</v>
      </c>
      <c r="J79" s="23" t="s">
        <v>497</v>
      </c>
      <c r="K79" s="23" t="s">
        <v>498</v>
      </c>
      <c r="L79" s="23" t="s">
        <v>217</v>
      </c>
      <c r="M79" s="23" t="s">
        <v>179</v>
      </c>
      <c r="N79" s="24" t="s">
        <v>499</v>
      </c>
    </row>
    <row r="80" spans="1:14" ht="17.100000000000001" customHeight="1" x14ac:dyDescent="0.15">
      <c r="A80" s="83"/>
      <c r="B80" s="116"/>
      <c r="C80" s="104"/>
      <c r="D80" s="27" t="s">
        <v>500</v>
      </c>
      <c r="E80" s="27" t="s">
        <v>501</v>
      </c>
      <c r="F80" s="27"/>
      <c r="G80" s="27"/>
      <c r="H80" s="27"/>
      <c r="I80" s="27"/>
      <c r="J80" s="27"/>
      <c r="K80" s="27"/>
      <c r="L80" s="27"/>
      <c r="M80" s="27"/>
      <c r="N80" s="29"/>
    </row>
    <row r="81" spans="1:14" ht="17.100000000000001" customHeight="1" x14ac:dyDescent="0.15">
      <c r="A81" s="83"/>
      <c r="B81" s="131" t="s">
        <v>192</v>
      </c>
      <c r="C81" s="126" t="s">
        <v>59</v>
      </c>
      <c r="D81" s="31" t="s">
        <v>193</v>
      </c>
      <c r="E81" s="31"/>
      <c r="F81" s="31"/>
      <c r="G81" s="31"/>
      <c r="H81" s="31"/>
      <c r="I81" s="31"/>
      <c r="J81" s="31"/>
      <c r="K81" s="31"/>
      <c r="L81" s="31"/>
      <c r="M81" s="31"/>
      <c r="N81" s="32"/>
    </row>
    <row r="82" spans="1:14" ht="17.100000000000001" customHeight="1" x14ac:dyDescent="0.15">
      <c r="A82" s="83"/>
      <c r="B82" s="35"/>
      <c r="C82" s="114" t="s">
        <v>59</v>
      </c>
      <c r="D82" s="17" t="s">
        <v>228</v>
      </c>
      <c r="E82" s="17" t="s">
        <v>229</v>
      </c>
      <c r="F82" s="17"/>
      <c r="G82" s="17" t="s">
        <v>230</v>
      </c>
      <c r="H82" s="17"/>
      <c r="I82" s="17" t="s">
        <v>231</v>
      </c>
      <c r="J82" s="17" t="s">
        <v>232</v>
      </c>
      <c r="K82" s="17" t="s">
        <v>233</v>
      </c>
      <c r="L82" s="17" t="s">
        <v>234</v>
      </c>
      <c r="M82" s="17" t="s">
        <v>235</v>
      </c>
      <c r="N82" s="18" t="s">
        <v>236</v>
      </c>
    </row>
    <row r="83" spans="1:14" ht="17.100000000000001" customHeight="1" x14ac:dyDescent="0.15">
      <c r="A83" s="83"/>
      <c r="B83" s="38" t="s">
        <v>227</v>
      </c>
      <c r="C83" s="89"/>
      <c r="D83" s="91" t="s">
        <v>237</v>
      </c>
      <c r="E83" s="91" t="s">
        <v>238</v>
      </c>
      <c r="F83" s="91" t="s">
        <v>239</v>
      </c>
      <c r="G83" s="91" t="s">
        <v>240</v>
      </c>
      <c r="H83" s="91" t="s">
        <v>241</v>
      </c>
      <c r="I83" s="91"/>
      <c r="J83" s="91"/>
      <c r="K83" s="91"/>
      <c r="L83" s="91"/>
      <c r="M83" s="91" t="s">
        <v>242</v>
      </c>
      <c r="N83" s="92" t="s">
        <v>243</v>
      </c>
    </row>
    <row r="84" spans="1:14" ht="17.100000000000001" customHeight="1" x14ac:dyDescent="0.15">
      <c r="A84" s="83"/>
      <c r="B84" s="40"/>
      <c r="C84" s="118" t="s">
        <v>343</v>
      </c>
      <c r="D84" s="1" t="s">
        <v>550</v>
      </c>
      <c r="E84" s="1" t="s">
        <v>551</v>
      </c>
      <c r="F84" s="1" t="s">
        <v>552</v>
      </c>
      <c r="N84" s="39"/>
    </row>
    <row r="85" spans="1:14" ht="17.100000000000001" customHeight="1" x14ac:dyDescent="0.15">
      <c r="A85" s="83"/>
      <c r="B85" s="113"/>
      <c r="C85" s="114" t="s">
        <v>59</v>
      </c>
      <c r="D85" s="17" t="s">
        <v>195</v>
      </c>
      <c r="E85" s="17" t="s">
        <v>196</v>
      </c>
      <c r="F85" s="17" t="s">
        <v>197</v>
      </c>
      <c r="G85" s="17" t="s">
        <v>198</v>
      </c>
      <c r="H85" s="17" t="s">
        <v>199</v>
      </c>
      <c r="I85" s="17" t="s">
        <v>200</v>
      </c>
      <c r="J85" s="17" t="s">
        <v>201</v>
      </c>
      <c r="K85" s="17" t="s">
        <v>202</v>
      </c>
      <c r="L85" s="17" t="s">
        <v>203</v>
      </c>
      <c r="M85" s="17" t="s">
        <v>204</v>
      </c>
      <c r="N85" s="18"/>
    </row>
    <row r="86" spans="1:14" ht="17.100000000000001" customHeight="1" x14ac:dyDescent="0.15">
      <c r="A86" s="83"/>
      <c r="B86" s="115"/>
      <c r="C86" s="89"/>
      <c r="D86" s="91" t="s">
        <v>205</v>
      </c>
      <c r="E86" s="91"/>
      <c r="F86" s="91"/>
      <c r="G86" s="91"/>
      <c r="H86" s="91"/>
      <c r="I86" s="91"/>
      <c r="J86" s="91"/>
      <c r="K86" s="91"/>
      <c r="L86" s="91"/>
      <c r="M86" s="91"/>
      <c r="N86" s="92"/>
    </row>
    <row r="87" spans="1:14" ht="17.100000000000001" customHeight="1" x14ac:dyDescent="0.15">
      <c r="A87" s="83"/>
      <c r="B87" s="115" t="s">
        <v>194</v>
      </c>
      <c r="C87" s="20"/>
      <c r="D87" s="1" t="s">
        <v>502</v>
      </c>
      <c r="E87" s="1" t="s">
        <v>503</v>
      </c>
      <c r="F87" s="1" t="s">
        <v>504</v>
      </c>
      <c r="G87" s="1" t="s">
        <v>505</v>
      </c>
      <c r="H87" s="1" t="s">
        <v>506</v>
      </c>
      <c r="I87" s="1" t="s">
        <v>507</v>
      </c>
      <c r="J87" s="1" t="s">
        <v>508</v>
      </c>
      <c r="K87" s="1" t="s">
        <v>509</v>
      </c>
      <c r="L87" s="1" t="s">
        <v>510</v>
      </c>
      <c r="M87" s="1" t="s">
        <v>511</v>
      </c>
      <c r="N87" s="39" t="s">
        <v>512</v>
      </c>
    </row>
    <row r="88" spans="1:14" ht="17.100000000000001" customHeight="1" x14ac:dyDescent="0.15">
      <c r="A88" s="83"/>
      <c r="B88" s="115"/>
      <c r="C88" s="20" t="s">
        <v>343</v>
      </c>
      <c r="D88" s="1" t="s">
        <v>513</v>
      </c>
      <c r="E88" s="1" t="s">
        <v>514</v>
      </c>
      <c r="G88" s="1" t="s">
        <v>515</v>
      </c>
      <c r="H88" s="1" t="s">
        <v>516</v>
      </c>
      <c r="I88" s="1" t="s">
        <v>517</v>
      </c>
      <c r="J88" s="1" t="s">
        <v>518</v>
      </c>
      <c r="K88" s="1" t="s">
        <v>519</v>
      </c>
      <c r="L88" s="1" t="s">
        <v>520</v>
      </c>
      <c r="M88" s="1" t="s">
        <v>521</v>
      </c>
      <c r="N88" s="39" t="s">
        <v>522</v>
      </c>
    </row>
    <row r="89" spans="1:14" ht="17.100000000000001" customHeight="1" x14ac:dyDescent="0.15">
      <c r="A89" s="83"/>
      <c r="B89" s="116"/>
      <c r="C89" s="118"/>
      <c r="D89" s="41" t="s">
        <v>523</v>
      </c>
      <c r="E89" s="41" t="s">
        <v>524</v>
      </c>
      <c r="F89" s="41"/>
      <c r="G89" s="41" t="s">
        <v>525</v>
      </c>
      <c r="H89" s="41" t="s">
        <v>526</v>
      </c>
      <c r="I89" s="41" t="s">
        <v>527</v>
      </c>
      <c r="J89" s="41" t="s">
        <v>528</v>
      </c>
      <c r="K89" s="41" t="s">
        <v>529</v>
      </c>
      <c r="L89" s="41"/>
      <c r="M89" s="41"/>
      <c r="N89" s="42"/>
    </row>
    <row r="90" spans="1:14" ht="17.100000000000001" customHeight="1" x14ac:dyDescent="0.15">
      <c r="A90" s="83"/>
      <c r="B90" s="113"/>
      <c r="C90" s="114" t="s">
        <v>59</v>
      </c>
      <c r="D90" s="17" t="s">
        <v>207</v>
      </c>
      <c r="E90" s="17" t="s">
        <v>208</v>
      </c>
      <c r="F90" s="17" t="s">
        <v>209</v>
      </c>
      <c r="G90" s="17" t="s">
        <v>210</v>
      </c>
      <c r="H90" s="17" t="s">
        <v>211</v>
      </c>
      <c r="I90" s="17" t="s">
        <v>212</v>
      </c>
      <c r="J90" s="17" t="s">
        <v>213</v>
      </c>
      <c r="K90" s="17" t="s">
        <v>214</v>
      </c>
      <c r="L90" s="17" t="s">
        <v>215</v>
      </c>
      <c r="M90" s="17" t="s">
        <v>216</v>
      </c>
      <c r="N90" s="18" t="s">
        <v>217</v>
      </c>
    </row>
    <row r="91" spans="1:14" ht="17.100000000000001" customHeight="1" x14ac:dyDescent="0.15">
      <c r="A91" s="83"/>
      <c r="B91" s="115" t="s">
        <v>206</v>
      </c>
      <c r="C91" s="89"/>
      <c r="D91" s="91" t="s">
        <v>218</v>
      </c>
      <c r="E91" s="91" t="s">
        <v>219</v>
      </c>
      <c r="F91" s="91" t="s">
        <v>220</v>
      </c>
      <c r="G91" s="91" t="s">
        <v>221</v>
      </c>
      <c r="H91" s="91" t="s">
        <v>222</v>
      </c>
      <c r="I91" s="91" t="s">
        <v>223</v>
      </c>
      <c r="J91" s="91" t="s">
        <v>224</v>
      </c>
      <c r="K91" s="91" t="s">
        <v>225</v>
      </c>
      <c r="L91" s="91" t="s">
        <v>226</v>
      </c>
      <c r="M91" s="91"/>
      <c r="N91" s="92"/>
    </row>
    <row r="92" spans="1:14" ht="17.100000000000001" customHeight="1" x14ac:dyDescent="0.15">
      <c r="A92" s="83"/>
      <c r="B92" s="115"/>
      <c r="C92" s="20" t="s">
        <v>343</v>
      </c>
      <c r="D92" s="1" t="s">
        <v>530</v>
      </c>
      <c r="E92" s="1" t="s">
        <v>531</v>
      </c>
      <c r="F92" s="1" t="s">
        <v>532</v>
      </c>
      <c r="G92" s="1" t="s">
        <v>533</v>
      </c>
      <c r="H92" s="1" t="s">
        <v>534</v>
      </c>
      <c r="I92" s="1" t="s">
        <v>535</v>
      </c>
      <c r="J92" s="1" t="s">
        <v>536</v>
      </c>
      <c r="K92" s="1" t="s">
        <v>537</v>
      </c>
      <c r="L92" s="1" t="s">
        <v>538</v>
      </c>
      <c r="M92" s="1" t="s">
        <v>539</v>
      </c>
      <c r="N92" s="39" t="s">
        <v>540</v>
      </c>
    </row>
    <row r="93" spans="1:14" ht="17.100000000000001" customHeight="1" x14ac:dyDescent="0.15">
      <c r="A93" s="83"/>
      <c r="B93" s="116"/>
      <c r="C93" s="118"/>
      <c r="D93" s="41" t="s">
        <v>541</v>
      </c>
      <c r="E93" s="41" t="s">
        <v>542</v>
      </c>
      <c r="F93" s="41" t="s">
        <v>543</v>
      </c>
      <c r="G93" s="41" t="s">
        <v>544</v>
      </c>
      <c r="H93" s="41" t="s">
        <v>545</v>
      </c>
      <c r="I93" s="41" t="s">
        <v>546</v>
      </c>
      <c r="J93" s="41" t="s">
        <v>547</v>
      </c>
      <c r="K93" s="41" t="s">
        <v>548</v>
      </c>
      <c r="L93" s="41" t="s">
        <v>549</v>
      </c>
      <c r="M93" s="41"/>
      <c r="N93" s="42"/>
    </row>
    <row r="94" spans="1:14" ht="17.100000000000001" customHeight="1" x14ac:dyDescent="0.15">
      <c r="A94" s="99"/>
      <c r="B94" s="125" t="s">
        <v>553</v>
      </c>
      <c r="C94" s="101" t="s">
        <v>343</v>
      </c>
      <c r="D94" s="132" t="s">
        <v>193</v>
      </c>
      <c r="E94" s="132"/>
      <c r="F94" s="132"/>
      <c r="G94" s="132"/>
      <c r="H94" s="132"/>
      <c r="I94" s="132"/>
      <c r="J94" s="132"/>
      <c r="K94" s="132"/>
      <c r="L94" s="132"/>
      <c r="M94" s="132"/>
      <c r="N94" s="133"/>
    </row>
    <row r="95" spans="1:14" ht="17.100000000000001" customHeight="1" x14ac:dyDescent="0.15">
      <c r="A95" s="77"/>
      <c r="B95" s="7"/>
      <c r="C95" s="12" t="s">
        <v>14</v>
      </c>
      <c r="D95" s="13" t="s">
        <v>808</v>
      </c>
      <c r="E95" s="13"/>
      <c r="F95" s="13"/>
      <c r="G95" s="13"/>
      <c r="H95" s="13"/>
      <c r="I95" s="13"/>
      <c r="J95" s="13"/>
      <c r="K95" s="13"/>
      <c r="L95" s="13"/>
      <c r="M95" s="13"/>
      <c r="N95" s="14"/>
    </row>
    <row r="96" spans="1:14" ht="17.100000000000001" customHeight="1" x14ac:dyDescent="0.15">
      <c r="A96" s="83"/>
      <c r="B96" s="131" t="s">
        <v>253</v>
      </c>
      <c r="C96" s="102" t="s">
        <v>59</v>
      </c>
      <c r="D96" s="44" t="s">
        <v>254</v>
      </c>
      <c r="E96" s="44" t="s">
        <v>255</v>
      </c>
      <c r="F96" s="44" t="s">
        <v>256</v>
      </c>
      <c r="G96" s="44" t="s">
        <v>257</v>
      </c>
      <c r="H96" s="44" t="s">
        <v>258</v>
      </c>
      <c r="I96" s="44" t="s">
        <v>259</v>
      </c>
      <c r="J96" s="44"/>
      <c r="K96" s="44" t="s">
        <v>260</v>
      </c>
      <c r="L96" s="44" t="s">
        <v>261</v>
      </c>
      <c r="M96" s="44" t="s">
        <v>262</v>
      </c>
      <c r="N96" s="45" t="s">
        <v>263</v>
      </c>
    </row>
    <row r="97" spans="1:14" ht="17.100000000000001" customHeight="1" x14ac:dyDescent="0.15">
      <c r="A97" s="83" t="s">
        <v>809</v>
      </c>
      <c r="B97" s="35"/>
      <c r="C97" s="103" t="s">
        <v>59</v>
      </c>
      <c r="D97" s="36" t="s">
        <v>265</v>
      </c>
      <c r="E97" s="36" t="s">
        <v>266</v>
      </c>
      <c r="F97" s="36" t="s">
        <v>267</v>
      </c>
      <c r="G97" s="36" t="s">
        <v>268</v>
      </c>
      <c r="H97" s="36" t="s">
        <v>269</v>
      </c>
      <c r="I97" s="36" t="s">
        <v>270</v>
      </c>
      <c r="J97" s="36" t="s">
        <v>271</v>
      </c>
      <c r="K97" s="36"/>
      <c r="L97" s="36" t="s">
        <v>272</v>
      </c>
      <c r="M97" s="36"/>
      <c r="N97" s="37"/>
    </row>
    <row r="98" spans="1:14" ht="17.100000000000001" customHeight="1" x14ac:dyDescent="0.15">
      <c r="A98" s="83"/>
      <c r="B98" s="38"/>
      <c r="C98" s="96"/>
      <c r="D98" s="134" t="s">
        <v>273</v>
      </c>
      <c r="E98" s="97"/>
      <c r="F98" s="97" t="s">
        <v>274</v>
      </c>
      <c r="G98" s="97"/>
      <c r="H98" s="97" t="s">
        <v>275</v>
      </c>
      <c r="I98" s="97"/>
      <c r="J98" s="97" t="s">
        <v>276</v>
      </c>
      <c r="K98" s="97"/>
      <c r="L98" s="97" t="s">
        <v>277</v>
      </c>
      <c r="M98" s="97"/>
      <c r="N98" s="98"/>
    </row>
    <row r="99" spans="1:14" ht="17.100000000000001" customHeight="1" x14ac:dyDescent="0.15">
      <c r="A99" s="83"/>
      <c r="B99" s="38" t="s">
        <v>264</v>
      </c>
      <c r="C99" s="85"/>
      <c r="D99" s="86" t="s">
        <v>555</v>
      </c>
      <c r="E99" s="86" t="s">
        <v>556</v>
      </c>
      <c r="F99" s="86" t="s">
        <v>557</v>
      </c>
      <c r="G99" s="86" t="s">
        <v>558</v>
      </c>
      <c r="H99" s="86"/>
      <c r="I99" s="86"/>
      <c r="J99" s="86"/>
      <c r="K99" s="86"/>
      <c r="L99" s="86"/>
      <c r="M99" s="86"/>
      <c r="N99" s="87"/>
    </row>
    <row r="100" spans="1:14" ht="17.100000000000001" customHeight="1" x14ac:dyDescent="0.15">
      <c r="A100" s="83"/>
      <c r="B100" s="38"/>
      <c r="C100" s="88" t="s">
        <v>343</v>
      </c>
      <c r="D100" s="23" t="s">
        <v>559</v>
      </c>
      <c r="E100" s="23" t="s">
        <v>560</v>
      </c>
      <c r="F100" s="23"/>
      <c r="G100" s="23"/>
      <c r="H100" s="23"/>
      <c r="I100" s="23"/>
      <c r="J100" s="23"/>
      <c r="K100" s="23" t="s">
        <v>561</v>
      </c>
      <c r="L100" s="23"/>
      <c r="M100" s="23"/>
      <c r="N100" s="24"/>
    </row>
    <row r="101" spans="1:14" ht="17.100000000000001" customHeight="1" x14ac:dyDescent="0.15">
      <c r="A101" s="83"/>
      <c r="B101" s="40"/>
      <c r="C101" s="104"/>
      <c r="D101" s="27" t="s">
        <v>562</v>
      </c>
      <c r="E101" s="27"/>
      <c r="F101" s="27"/>
      <c r="G101" s="27"/>
      <c r="H101" s="27"/>
      <c r="I101" s="27"/>
      <c r="J101" s="27"/>
      <c r="K101" s="27"/>
      <c r="L101" s="27"/>
      <c r="M101" s="27"/>
      <c r="N101" s="29"/>
    </row>
    <row r="102" spans="1:14" ht="17.100000000000001" customHeight="1" x14ac:dyDescent="0.15">
      <c r="A102" s="83"/>
      <c r="B102" s="113" t="s">
        <v>244</v>
      </c>
      <c r="C102" s="103" t="s">
        <v>59</v>
      </c>
      <c r="D102" s="31" t="s">
        <v>245</v>
      </c>
      <c r="E102" s="31" t="s">
        <v>246</v>
      </c>
      <c r="F102" s="31" t="s">
        <v>247</v>
      </c>
      <c r="G102" s="31"/>
      <c r="H102" s="31"/>
      <c r="I102" s="31"/>
      <c r="J102" s="31"/>
      <c r="K102" s="31"/>
      <c r="L102" s="31"/>
      <c r="M102" s="31"/>
      <c r="N102" s="32"/>
    </row>
    <row r="103" spans="1:14" ht="17.100000000000001" customHeight="1" x14ac:dyDescent="0.15">
      <c r="A103" s="83"/>
      <c r="B103" s="35" t="s">
        <v>248</v>
      </c>
      <c r="C103" s="122" t="s">
        <v>59</v>
      </c>
      <c r="D103" s="123" t="s">
        <v>249</v>
      </c>
      <c r="E103" s="123" t="s">
        <v>250</v>
      </c>
      <c r="F103" s="123"/>
      <c r="G103" s="123" t="s">
        <v>251</v>
      </c>
      <c r="H103" s="123"/>
      <c r="I103" s="123" t="s">
        <v>252</v>
      </c>
      <c r="J103" s="123"/>
      <c r="K103" s="123"/>
      <c r="L103" s="123"/>
      <c r="M103" s="123"/>
      <c r="N103" s="124"/>
    </row>
    <row r="104" spans="1:14" ht="17.100000000000001" customHeight="1" x14ac:dyDescent="0.15">
      <c r="A104" s="83"/>
      <c r="B104" s="56"/>
      <c r="C104" s="135" t="s">
        <v>343</v>
      </c>
      <c r="D104" s="136" t="s">
        <v>554</v>
      </c>
      <c r="E104" s="136"/>
      <c r="F104" s="136"/>
      <c r="G104" s="136"/>
      <c r="H104" s="136"/>
      <c r="I104" s="136"/>
      <c r="J104" s="136"/>
      <c r="K104" s="136"/>
      <c r="L104" s="136"/>
      <c r="M104" s="136"/>
      <c r="N104" s="137"/>
    </row>
    <row r="105" spans="1:14" ht="17.100000000000001" customHeight="1" x14ac:dyDescent="0.15">
      <c r="A105" s="99"/>
      <c r="B105" s="125" t="s">
        <v>563</v>
      </c>
      <c r="C105" s="101" t="s">
        <v>343</v>
      </c>
      <c r="D105" s="132" t="s">
        <v>193</v>
      </c>
      <c r="E105" s="132"/>
      <c r="F105" s="132"/>
      <c r="G105" s="132"/>
      <c r="H105" s="132"/>
      <c r="I105" s="132"/>
      <c r="J105" s="132"/>
      <c r="K105" s="132"/>
      <c r="L105" s="132"/>
      <c r="M105" s="132"/>
      <c r="N105" s="133"/>
    </row>
    <row r="106" spans="1:14" ht="17.100000000000001" customHeight="1" x14ac:dyDescent="0.15">
      <c r="A106" s="77"/>
      <c r="B106" s="7"/>
      <c r="C106" s="12" t="s">
        <v>14</v>
      </c>
      <c r="D106" s="13" t="s">
        <v>810</v>
      </c>
      <c r="E106" s="13"/>
      <c r="F106" s="13"/>
      <c r="G106" s="13"/>
      <c r="H106" s="13"/>
      <c r="I106" s="13"/>
      <c r="J106" s="13"/>
      <c r="K106" s="13"/>
      <c r="L106" s="13"/>
      <c r="M106" s="13"/>
      <c r="N106" s="14"/>
    </row>
    <row r="107" spans="1:14" ht="17.100000000000001" customHeight="1" x14ac:dyDescent="0.15">
      <c r="A107" s="83"/>
      <c r="B107" s="113"/>
      <c r="C107" s="122" t="s">
        <v>343</v>
      </c>
      <c r="D107" s="123" t="s">
        <v>565</v>
      </c>
      <c r="E107" s="123"/>
      <c r="F107" s="123"/>
      <c r="G107" s="123"/>
      <c r="H107" s="123"/>
      <c r="I107" s="123"/>
      <c r="J107" s="123"/>
      <c r="K107" s="123"/>
      <c r="L107" s="123"/>
      <c r="M107" s="123"/>
      <c r="N107" s="124"/>
    </row>
    <row r="108" spans="1:14" ht="17.100000000000001" customHeight="1" x14ac:dyDescent="0.15">
      <c r="A108" s="83" t="s">
        <v>811</v>
      </c>
      <c r="B108" s="115" t="s">
        <v>564</v>
      </c>
      <c r="C108" s="93" t="s">
        <v>656</v>
      </c>
      <c r="D108" s="94" t="s">
        <v>677</v>
      </c>
      <c r="E108" s="94" t="s">
        <v>678</v>
      </c>
      <c r="F108" s="94" t="s">
        <v>679</v>
      </c>
      <c r="G108" s="94" t="s">
        <v>680</v>
      </c>
      <c r="H108" s="94" t="s">
        <v>681</v>
      </c>
      <c r="I108" s="94" t="s">
        <v>682</v>
      </c>
      <c r="J108" s="94" t="s">
        <v>683</v>
      </c>
      <c r="K108" s="94" t="s">
        <v>684</v>
      </c>
      <c r="L108" s="94"/>
      <c r="M108" s="94"/>
      <c r="N108" s="95"/>
    </row>
    <row r="109" spans="1:14" ht="17.100000000000001" customHeight="1" x14ac:dyDescent="0.15">
      <c r="A109" s="83"/>
      <c r="B109" s="115"/>
      <c r="C109" s="96"/>
      <c r="D109" s="97" t="s">
        <v>685</v>
      </c>
      <c r="E109" s="97" t="s">
        <v>686</v>
      </c>
      <c r="F109" s="97" t="s">
        <v>687</v>
      </c>
      <c r="G109" s="97" t="s">
        <v>688</v>
      </c>
      <c r="H109" s="97" t="s">
        <v>689</v>
      </c>
      <c r="I109" s="97"/>
      <c r="J109" s="97"/>
      <c r="K109" s="97"/>
      <c r="L109" s="97"/>
      <c r="M109" s="97"/>
      <c r="N109" s="98"/>
    </row>
    <row r="110" spans="1:14" ht="17.100000000000001" customHeight="1" x14ac:dyDescent="0.15">
      <c r="A110" s="83"/>
      <c r="B110" s="116"/>
      <c r="C110" s="104" t="s">
        <v>742</v>
      </c>
      <c r="D110" s="117" t="s">
        <v>749</v>
      </c>
      <c r="E110" s="27"/>
      <c r="F110" s="27"/>
      <c r="G110" s="27"/>
      <c r="H110" s="27"/>
      <c r="I110" s="23"/>
      <c r="J110" s="27" t="s">
        <v>486</v>
      </c>
      <c r="K110" s="27"/>
      <c r="L110" s="27"/>
      <c r="M110" s="27"/>
      <c r="N110" s="29"/>
    </row>
    <row r="111" spans="1:14" ht="17.100000000000001" customHeight="1" x14ac:dyDescent="0.15">
      <c r="A111" s="83"/>
      <c r="B111" s="131" t="s">
        <v>566</v>
      </c>
      <c r="C111" s="126" t="s">
        <v>343</v>
      </c>
      <c r="D111" s="31" t="s">
        <v>193</v>
      </c>
      <c r="E111" s="31"/>
      <c r="F111" s="31"/>
      <c r="G111" s="31"/>
      <c r="H111" s="31"/>
      <c r="I111" s="31"/>
      <c r="J111" s="31"/>
      <c r="K111" s="31"/>
      <c r="L111" s="31"/>
      <c r="M111" s="31"/>
      <c r="N111" s="32"/>
    </row>
    <row r="112" spans="1:14" ht="17.100000000000001" customHeight="1" x14ac:dyDescent="0.15">
      <c r="A112" s="83"/>
      <c r="B112" s="131" t="s">
        <v>567</v>
      </c>
      <c r="C112" s="102" t="s">
        <v>343</v>
      </c>
      <c r="D112" s="44" t="s">
        <v>193</v>
      </c>
      <c r="E112" s="44"/>
      <c r="F112" s="44"/>
      <c r="G112" s="44"/>
      <c r="H112" s="44"/>
      <c r="I112" s="44"/>
      <c r="J112" s="44"/>
      <c r="K112" s="44"/>
      <c r="L112" s="44"/>
      <c r="M112" s="44"/>
      <c r="N112" s="45"/>
    </row>
    <row r="113" spans="1:14" ht="17.100000000000001" customHeight="1" x14ac:dyDescent="0.15">
      <c r="A113" s="83"/>
      <c r="B113" s="115"/>
      <c r="C113" s="103" t="s">
        <v>343</v>
      </c>
      <c r="D113" s="36" t="s">
        <v>569</v>
      </c>
      <c r="E113" s="36"/>
      <c r="F113" s="36"/>
      <c r="G113" s="36" t="s">
        <v>570</v>
      </c>
      <c r="H113" s="36"/>
      <c r="I113" s="36"/>
      <c r="J113" s="36"/>
      <c r="K113" s="36"/>
      <c r="L113" s="36"/>
      <c r="M113" s="36"/>
      <c r="N113" s="37"/>
    </row>
    <row r="114" spans="1:14" ht="17.100000000000001" customHeight="1" x14ac:dyDescent="0.15">
      <c r="A114" s="83"/>
      <c r="B114" s="115"/>
      <c r="C114" s="85"/>
      <c r="D114" s="86" t="s">
        <v>690</v>
      </c>
      <c r="E114" s="86" t="s">
        <v>691</v>
      </c>
      <c r="F114" s="86" t="s">
        <v>692</v>
      </c>
      <c r="G114" s="86"/>
      <c r="H114" s="86"/>
      <c r="I114" s="86"/>
      <c r="J114" s="86" t="s">
        <v>693</v>
      </c>
      <c r="K114" s="86"/>
      <c r="L114" s="86"/>
      <c r="M114" s="86"/>
      <c r="N114" s="87" t="s">
        <v>694</v>
      </c>
    </row>
    <row r="115" spans="1:14" ht="17.100000000000001" customHeight="1" x14ac:dyDescent="0.15">
      <c r="A115" s="83"/>
      <c r="B115" s="115"/>
      <c r="C115" s="88" t="s">
        <v>656</v>
      </c>
      <c r="D115" s="23" t="s">
        <v>695</v>
      </c>
      <c r="E115" s="23"/>
      <c r="F115" s="23"/>
      <c r="G115" s="23"/>
      <c r="H115" s="23"/>
      <c r="I115" s="23"/>
      <c r="J115" s="23"/>
      <c r="K115" s="23"/>
      <c r="L115" s="23"/>
      <c r="M115" s="23"/>
      <c r="N115" s="24"/>
    </row>
    <row r="116" spans="1:14" ht="17.100000000000001" customHeight="1" x14ac:dyDescent="0.15">
      <c r="A116" s="83"/>
      <c r="B116" s="115" t="s">
        <v>568</v>
      </c>
      <c r="C116" s="89"/>
      <c r="D116" s="91" t="s">
        <v>696</v>
      </c>
      <c r="E116" s="91"/>
      <c r="F116" s="91"/>
      <c r="G116" s="91"/>
      <c r="H116" s="91"/>
      <c r="I116" s="91"/>
      <c r="J116" s="91"/>
      <c r="K116" s="91"/>
      <c r="L116" s="91"/>
      <c r="M116" s="91"/>
      <c r="N116" s="92"/>
    </row>
    <row r="117" spans="1:14" ht="17.100000000000001" customHeight="1" x14ac:dyDescent="0.15">
      <c r="A117" s="83"/>
      <c r="B117" s="115"/>
      <c r="C117" s="93" t="s">
        <v>742</v>
      </c>
      <c r="D117" s="94" t="s">
        <v>750</v>
      </c>
      <c r="E117" s="94" t="s">
        <v>751</v>
      </c>
      <c r="F117" s="94" t="s">
        <v>752</v>
      </c>
      <c r="G117" s="94" t="s">
        <v>753</v>
      </c>
      <c r="H117" s="94" t="s">
        <v>754</v>
      </c>
      <c r="I117" s="94" t="s">
        <v>755</v>
      </c>
      <c r="J117" s="94" t="s">
        <v>756</v>
      </c>
      <c r="K117" s="94"/>
      <c r="L117" s="94" t="s">
        <v>757</v>
      </c>
      <c r="M117" s="94"/>
      <c r="N117" s="95"/>
    </row>
    <row r="118" spans="1:14" ht="17.100000000000001" customHeight="1" x14ac:dyDescent="0.15">
      <c r="A118" s="83"/>
      <c r="B118" s="115"/>
      <c r="C118" s="96"/>
      <c r="D118" s="97" t="s">
        <v>758</v>
      </c>
      <c r="E118" s="97" t="s">
        <v>759</v>
      </c>
      <c r="F118" s="97"/>
      <c r="G118" s="97" t="s">
        <v>760</v>
      </c>
      <c r="H118" s="97"/>
      <c r="I118" s="97"/>
      <c r="J118" s="97" t="s">
        <v>761</v>
      </c>
      <c r="K118" s="97"/>
      <c r="L118" s="97"/>
      <c r="M118" s="97"/>
      <c r="N118" s="98"/>
    </row>
    <row r="119" spans="1:14" ht="17.100000000000001" customHeight="1" x14ac:dyDescent="0.15">
      <c r="A119" s="99"/>
      <c r="B119" s="125"/>
      <c r="C119" s="101" t="s">
        <v>770</v>
      </c>
      <c r="D119" s="52" t="s">
        <v>771</v>
      </c>
      <c r="E119" s="52" t="s">
        <v>772</v>
      </c>
      <c r="F119" s="52"/>
      <c r="G119" s="52"/>
      <c r="H119" s="52"/>
      <c r="I119" s="52"/>
      <c r="J119" s="52"/>
      <c r="K119" s="52"/>
      <c r="L119" s="52"/>
      <c r="M119" s="52"/>
      <c r="N119" s="53"/>
    </row>
    <row r="120" spans="1:14" ht="17.100000000000001" customHeight="1" x14ac:dyDescent="0.15">
      <c r="A120" s="77"/>
      <c r="B120" s="7"/>
      <c r="C120" s="12" t="s">
        <v>14</v>
      </c>
      <c r="D120" s="13" t="s">
        <v>812</v>
      </c>
      <c r="E120" s="13"/>
      <c r="F120" s="13"/>
      <c r="G120" s="13"/>
      <c r="H120" s="13"/>
      <c r="I120" s="13"/>
      <c r="J120" s="13"/>
      <c r="K120" s="13"/>
      <c r="L120" s="13"/>
      <c r="M120" s="13"/>
      <c r="N120" s="14"/>
    </row>
    <row r="121" spans="1:14" ht="17.100000000000001" customHeight="1" x14ac:dyDescent="0.15">
      <c r="A121" s="83"/>
      <c r="B121" s="35"/>
      <c r="C121" s="114" t="s">
        <v>59</v>
      </c>
      <c r="D121" s="17" t="s">
        <v>279</v>
      </c>
      <c r="E121" s="17" t="s">
        <v>280</v>
      </c>
      <c r="F121" s="17" t="s">
        <v>281</v>
      </c>
      <c r="G121" s="17" t="s">
        <v>282</v>
      </c>
      <c r="H121" s="17" t="s">
        <v>283</v>
      </c>
      <c r="I121" s="17" t="s">
        <v>284</v>
      </c>
      <c r="J121" s="17"/>
      <c r="K121" s="17"/>
      <c r="L121" s="17"/>
      <c r="M121" s="17"/>
      <c r="N121" s="18" t="s">
        <v>285</v>
      </c>
    </row>
    <row r="122" spans="1:14" ht="17.100000000000001" customHeight="1" x14ac:dyDescent="0.15">
      <c r="A122" s="83" t="s">
        <v>813</v>
      </c>
      <c r="B122" s="38"/>
      <c r="C122" s="89"/>
      <c r="D122" s="91" t="s">
        <v>286</v>
      </c>
      <c r="E122" s="91" t="s">
        <v>287</v>
      </c>
      <c r="F122" s="91" t="s">
        <v>288</v>
      </c>
      <c r="G122" s="91" t="s">
        <v>289</v>
      </c>
      <c r="H122" s="91"/>
      <c r="I122" s="91"/>
      <c r="J122" s="91"/>
      <c r="K122" s="91"/>
      <c r="L122" s="91" t="s">
        <v>290</v>
      </c>
      <c r="M122" s="91"/>
      <c r="N122" s="92" t="s">
        <v>291</v>
      </c>
    </row>
    <row r="123" spans="1:14" ht="17.100000000000001" customHeight="1" x14ac:dyDescent="0.15">
      <c r="A123" s="83" t="s">
        <v>814</v>
      </c>
      <c r="B123" s="38" t="s">
        <v>278</v>
      </c>
      <c r="C123" s="93"/>
      <c r="D123" s="94" t="s">
        <v>571</v>
      </c>
      <c r="E123" s="94" t="s">
        <v>572</v>
      </c>
      <c r="F123" s="94" t="s">
        <v>573</v>
      </c>
      <c r="G123" s="94" t="s">
        <v>574</v>
      </c>
      <c r="H123" s="94" t="s">
        <v>575</v>
      </c>
      <c r="I123" s="94" t="s">
        <v>576</v>
      </c>
      <c r="J123" s="94" t="s">
        <v>577</v>
      </c>
      <c r="K123" s="94" t="s">
        <v>578</v>
      </c>
      <c r="L123" s="94" t="s">
        <v>579</v>
      </c>
      <c r="M123" s="94" t="s">
        <v>580</v>
      </c>
      <c r="N123" s="95" t="s">
        <v>581</v>
      </c>
    </row>
    <row r="124" spans="1:14" ht="17.100000000000001" customHeight="1" x14ac:dyDescent="0.15">
      <c r="A124" s="83"/>
      <c r="B124" s="38"/>
      <c r="C124" s="20" t="s">
        <v>343</v>
      </c>
      <c r="D124" s="1" t="s">
        <v>582</v>
      </c>
      <c r="E124" s="1" t="s">
        <v>583</v>
      </c>
      <c r="F124" s="1" t="s">
        <v>584</v>
      </c>
      <c r="G124" s="1" t="s">
        <v>585</v>
      </c>
      <c r="H124" s="1" t="s">
        <v>586</v>
      </c>
      <c r="I124" s="1" t="s">
        <v>587</v>
      </c>
      <c r="J124" s="1" t="s">
        <v>588</v>
      </c>
      <c r="K124" s="1" t="s">
        <v>589</v>
      </c>
      <c r="L124" s="1" t="s">
        <v>590</v>
      </c>
      <c r="M124" s="1" t="s">
        <v>591</v>
      </c>
      <c r="N124" s="39" t="s">
        <v>592</v>
      </c>
    </row>
    <row r="125" spans="1:14" ht="17.100000000000001" customHeight="1" x14ac:dyDescent="0.15">
      <c r="A125" s="83"/>
      <c r="B125" s="38"/>
      <c r="C125" s="20"/>
      <c r="D125" s="1" t="s">
        <v>593</v>
      </c>
      <c r="E125" s="1" t="s">
        <v>594</v>
      </c>
      <c r="F125" s="1" t="s">
        <v>595</v>
      </c>
      <c r="K125" s="1" t="s">
        <v>596</v>
      </c>
      <c r="L125" s="1" t="s">
        <v>597</v>
      </c>
      <c r="M125" s="1" t="s">
        <v>598</v>
      </c>
      <c r="N125" s="39" t="s">
        <v>599</v>
      </c>
    </row>
    <row r="126" spans="1:14" ht="17.100000000000001" customHeight="1" x14ac:dyDescent="0.15">
      <c r="A126" s="83"/>
      <c r="B126" s="40"/>
      <c r="C126" s="118"/>
      <c r="D126" s="41" t="s">
        <v>600</v>
      </c>
      <c r="E126" s="41"/>
      <c r="F126" s="41"/>
      <c r="G126" s="41"/>
      <c r="H126" s="41"/>
      <c r="I126" s="41" t="s">
        <v>601</v>
      </c>
      <c r="J126" s="41"/>
      <c r="K126" s="41"/>
      <c r="L126" s="41"/>
      <c r="M126" s="41"/>
      <c r="N126" s="42"/>
    </row>
    <row r="127" spans="1:14" ht="17.100000000000001" customHeight="1" x14ac:dyDescent="0.15">
      <c r="A127" s="83"/>
      <c r="B127" s="35"/>
      <c r="C127" s="114"/>
      <c r="D127" s="17" t="s">
        <v>300</v>
      </c>
      <c r="E127" s="17" t="s">
        <v>301</v>
      </c>
      <c r="F127" s="17" t="s">
        <v>302</v>
      </c>
      <c r="G127" s="17" t="s">
        <v>303</v>
      </c>
      <c r="H127" s="17" t="s">
        <v>304</v>
      </c>
      <c r="I127" s="17" t="s">
        <v>305</v>
      </c>
      <c r="J127" s="17" t="s">
        <v>306</v>
      </c>
      <c r="K127" s="17" t="s">
        <v>307</v>
      </c>
      <c r="L127" s="17" t="s">
        <v>308</v>
      </c>
      <c r="M127" s="17"/>
      <c r="N127" s="18" t="s">
        <v>309</v>
      </c>
    </row>
    <row r="128" spans="1:14" ht="17.100000000000001" customHeight="1" x14ac:dyDescent="0.15">
      <c r="A128" s="83"/>
      <c r="B128" s="38" t="s">
        <v>299</v>
      </c>
      <c r="C128" s="88" t="s">
        <v>59</v>
      </c>
      <c r="D128" s="23" t="s">
        <v>310</v>
      </c>
      <c r="E128" s="23" t="s">
        <v>311</v>
      </c>
      <c r="F128" s="23" t="s">
        <v>312</v>
      </c>
      <c r="G128" s="23" t="s">
        <v>313</v>
      </c>
      <c r="H128" s="23" t="s">
        <v>314</v>
      </c>
      <c r="I128" s="23"/>
      <c r="J128" s="23"/>
      <c r="K128" s="23"/>
      <c r="L128" s="23" t="s">
        <v>315</v>
      </c>
      <c r="M128" s="23" t="s">
        <v>316</v>
      </c>
      <c r="N128" s="24" t="s">
        <v>317</v>
      </c>
    </row>
    <row r="129" spans="1:14" ht="17.100000000000001" customHeight="1" x14ac:dyDescent="0.15">
      <c r="A129" s="83"/>
      <c r="B129" s="40"/>
      <c r="C129" s="104"/>
      <c r="D129" s="27" t="s">
        <v>318</v>
      </c>
      <c r="E129" s="27" t="s">
        <v>319</v>
      </c>
      <c r="F129" s="27" t="s">
        <v>320</v>
      </c>
      <c r="G129" s="27"/>
      <c r="H129" s="27"/>
      <c r="I129" s="27"/>
      <c r="J129" s="27"/>
      <c r="K129" s="27"/>
      <c r="L129" s="27"/>
      <c r="M129" s="27"/>
      <c r="N129" s="29"/>
    </row>
    <row r="130" spans="1:14" ht="17.100000000000001" customHeight="1" x14ac:dyDescent="0.15">
      <c r="A130" s="83"/>
      <c r="B130" s="131" t="s">
        <v>602</v>
      </c>
      <c r="C130" s="126" t="s">
        <v>343</v>
      </c>
      <c r="D130" s="31" t="s">
        <v>193</v>
      </c>
      <c r="E130" s="31"/>
      <c r="F130" s="31"/>
      <c r="G130" s="31"/>
      <c r="H130" s="31"/>
      <c r="I130" s="31"/>
      <c r="J130" s="31"/>
      <c r="K130" s="31"/>
      <c r="L130" s="31"/>
      <c r="M130" s="31"/>
      <c r="N130" s="32"/>
    </row>
    <row r="131" spans="1:14" ht="17.100000000000001" customHeight="1" x14ac:dyDescent="0.15">
      <c r="A131" s="83"/>
      <c r="B131" s="35"/>
      <c r="C131" s="114" t="s">
        <v>343</v>
      </c>
      <c r="D131" s="17" t="s">
        <v>604</v>
      </c>
      <c r="E131" s="17" t="s">
        <v>605</v>
      </c>
      <c r="F131" s="17" t="s">
        <v>606</v>
      </c>
      <c r="G131" s="17" t="s">
        <v>607</v>
      </c>
      <c r="H131" s="17" t="s">
        <v>608</v>
      </c>
      <c r="I131" s="17" t="s">
        <v>609</v>
      </c>
      <c r="J131" s="17" t="s">
        <v>610</v>
      </c>
      <c r="K131" s="17" t="s">
        <v>611</v>
      </c>
      <c r="L131" s="17" t="s">
        <v>612</v>
      </c>
      <c r="M131" s="17" t="s">
        <v>613</v>
      </c>
      <c r="N131" s="18" t="s">
        <v>614</v>
      </c>
    </row>
    <row r="132" spans="1:14" ht="17.100000000000001" customHeight="1" x14ac:dyDescent="0.15">
      <c r="A132" s="83"/>
      <c r="B132" s="115" t="s">
        <v>603</v>
      </c>
      <c r="C132" s="89"/>
      <c r="D132" s="91" t="s">
        <v>615</v>
      </c>
      <c r="E132" s="91" t="s">
        <v>616</v>
      </c>
      <c r="F132" s="91"/>
      <c r="G132" s="91"/>
      <c r="H132" s="91"/>
      <c r="I132" s="91"/>
      <c r="J132" s="91"/>
      <c r="K132" s="91" t="s">
        <v>617</v>
      </c>
      <c r="L132" s="91" t="s">
        <v>618</v>
      </c>
      <c r="M132" s="91" t="s">
        <v>619</v>
      </c>
      <c r="N132" s="92"/>
    </row>
    <row r="133" spans="1:14" ht="17.100000000000001" customHeight="1" x14ac:dyDescent="0.15">
      <c r="A133" s="83"/>
      <c r="B133" s="116"/>
      <c r="C133" s="118" t="s">
        <v>656</v>
      </c>
      <c r="D133" s="41" t="s">
        <v>697</v>
      </c>
      <c r="E133" s="41" t="s">
        <v>698</v>
      </c>
      <c r="H133" s="41"/>
      <c r="I133" s="41"/>
      <c r="J133" s="41"/>
      <c r="K133" s="41"/>
      <c r="L133" s="41"/>
      <c r="M133" s="41"/>
      <c r="N133" s="42"/>
    </row>
    <row r="134" spans="1:14" ht="17.100000000000001" customHeight="1" x14ac:dyDescent="0.15">
      <c r="A134" s="83"/>
      <c r="B134" s="113"/>
      <c r="C134" s="114" t="s">
        <v>59</v>
      </c>
      <c r="D134" s="17" t="s">
        <v>293</v>
      </c>
      <c r="E134" s="17" t="s">
        <v>294</v>
      </c>
      <c r="F134" s="17" t="s">
        <v>295</v>
      </c>
      <c r="G134" s="17"/>
      <c r="H134" s="17"/>
      <c r="I134" s="17"/>
      <c r="J134" s="17" t="s">
        <v>296</v>
      </c>
      <c r="K134" s="17" t="s">
        <v>297</v>
      </c>
      <c r="L134" s="17"/>
      <c r="M134" s="17"/>
      <c r="N134" s="18"/>
    </row>
    <row r="135" spans="1:14" ht="17.100000000000001" customHeight="1" x14ac:dyDescent="0.15">
      <c r="A135" s="83"/>
      <c r="B135" s="115" t="s">
        <v>292</v>
      </c>
      <c r="C135" s="89"/>
      <c r="D135" s="91" t="s">
        <v>298</v>
      </c>
      <c r="E135" s="91"/>
      <c r="F135" s="91"/>
      <c r="G135" s="91"/>
      <c r="H135" s="91"/>
      <c r="I135" s="91"/>
      <c r="J135" s="91"/>
      <c r="K135" s="91"/>
      <c r="L135" s="91"/>
      <c r="M135" s="91"/>
      <c r="N135" s="92"/>
    </row>
    <row r="136" spans="1:14" ht="17.100000000000001" customHeight="1" x14ac:dyDescent="0.15">
      <c r="A136" s="83"/>
      <c r="B136" s="115"/>
      <c r="C136" s="20" t="s">
        <v>343</v>
      </c>
      <c r="D136" s="1" t="s">
        <v>620</v>
      </c>
      <c r="E136" s="1" t="s">
        <v>621</v>
      </c>
      <c r="F136" s="1" t="s">
        <v>622</v>
      </c>
      <c r="G136" s="1" t="s">
        <v>623</v>
      </c>
      <c r="H136" s="1" t="s">
        <v>624</v>
      </c>
      <c r="I136" s="1" t="s">
        <v>625</v>
      </c>
      <c r="J136" s="1" t="s">
        <v>626</v>
      </c>
      <c r="K136" s="1" t="s">
        <v>627</v>
      </c>
      <c r="L136" s="1" t="s">
        <v>628</v>
      </c>
      <c r="M136" s="1" t="s">
        <v>629</v>
      </c>
      <c r="N136" s="39" t="s">
        <v>630</v>
      </c>
    </row>
    <row r="137" spans="1:14" ht="17.100000000000001" customHeight="1" x14ac:dyDescent="0.15">
      <c r="A137" s="83"/>
      <c r="B137" s="116"/>
      <c r="C137" s="118"/>
      <c r="D137" s="41" t="s">
        <v>631</v>
      </c>
      <c r="E137" s="41"/>
      <c r="F137" s="41"/>
      <c r="G137" s="41"/>
      <c r="H137" s="41"/>
      <c r="I137" s="41" t="s">
        <v>632</v>
      </c>
      <c r="J137" s="41" t="s">
        <v>633</v>
      </c>
      <c r="K137" s="41" t="s">
        <v>634</v>
      </c>
      <c r="L137" s="41" t="s">
        <v>635</v>
      </c>
      <c r="M137" s="41" t="s">
        <v>636</v>
      </c>
      <c r="N137" s="42"/>
    </row>
    <row r="138" spans="1:14" ht="17.100000000000001" customHeight="1" x14ac:dyDescent="0.15">
      <c r="A138" s="83"/>
      <c r="B138" s="113"/>
      <c r="C138" s="114" t="s">
        <v>59</v>
      </c>
      <c r="D138" s="23" t="s">
        <v>322</v>
      </c>
      <c r="E138" s="23"/>
      <c r="F138" s="23"/>
      <c r="G138" s="23"/>
      <c r="H138" s="23" t="s">
        <v>323</v>
      </c>
      <c r="I138" s="23"/>
      <c r="J138" s="23"/>
      <c r="K138" s="23"/>
      <c r="L138" s="23"/>
      <c r="M138" s="23"/>
      <c r="N138" s="24"/>
    </row>
    <row r="139" spans="1:14" ht="17.100000000000001" customHeight="1" x14ac:dyDescent="0.15">
      <c r="A139" s="83"/>
      <c r="B139" s="115"/>
      <c r="C139" s="93" t="s">
        <v>343</v>
      </c>
      <c r="D139" s="94" t="s">
        <v>637</v>
      </c>
      <c r="E139" s="94" t="s">
        <v>638</v>
      </c>
      <c r="F139" s="94" t="s">
        <v>639</v>
      </c>
      <c r="G139" s="94" t="s">
        <v>640</v>
      </c>
      <c r="H139" s="94"/>
      <c r="I139" s="94"/>
      <c r="J139" s="94" t="s">
        <v>641</v>
      </c>
      <c r="K139" s="94" t="s">
        <v>642</v>
      </c>
      <c r="L139" s="94"/>
      <c r="M139" s="94"/>
      <c r="N139" s="95"/>
    </row>
    <row r="140" spans="1:14" ht="17.100000000000001" customHeight="1" x14ac:dyDescent="0.15">
      <c r="A140" s="83"/>
      <c r="B140" s="115" t="s">
        <v>321</v>
      </c>
      <c r="C140" s="96"/>
      <c r="D140" s="97" t="s">
        <v>643</v>
      </c>
      <c r="E140" s="97"/>
      <c r="F140" s="97"/>
      <c r="G140" s="97"/>
      <c r="H140" s="97"/>
      <c r="I140" s="97"/>
      <c r="J140" s="97"/>
      <c r="K140" s="97"/>
      <c r="L140" s="97"/>
      <c r="M140" s="97"/>
      <c r="N140" s="98"/>
    </row>
    <row r="141" spans="1:14" ht="17.100000000000001" customHeight="1" x14ac:dyDescent="0.15">
      <c r="A141" s="83"/>
      <c r="B141" s="115"/>
      <c r="C141" s="88" t="s">
        <v>656</v>
      </c>
      <c r="D141" s="23" t="s">
        <v>699</v>
      </c>
      <c r="E141" s="23" t="s">
        <v>700</v>
      </c>
      <c r="F141" s="23" t="s">
        <v>701</v>
      </c>
      <c r="G141" s="23" t="s">
        <v>702</v>
      </c>
      <c r="H141" s="23" t="s">
        <v>703</v>
      </c>
      <c r="I141" s="23" t="s">
        <v>704</v>
      </c>
      <c r="J141" s="23" t="s">
        <v>705</v>
      </c>
      <c r="K141" s="23" t="s">
        <v>706</v>
      </c>
      <c r="L141" s="23" t="s">
        <v>707</v>
      </c>
      <c r="M141" s="23" t="s">
        <v>708</v>
      </c>
      <c r="N141" s="24"/>
    </row>
    <row r="142" spans="1:14" ht="17.100000000000001" customHeight="1" x14ac:dyDescent="0.15">
      <c r="A142" s="83"/>
      <c r="B142" s="116"/>
      <c r="C142" s="104"/>
      <c r="D142" s="27" t="s">
        <v>709</v>
      </c>
      <c r="E142" s="27"/>
      <c r="F142" s="27"/>
      <c r="G142" s="27"/>
      <c r="H142" s="27"/>
      <c r="I142" s="27"/>
      <c r="J142" s="27"/>
      <c r="K142" s="27"/>
      <c r="L142" s="27"/>
      <c r="M142" s="27"/>
      <c r="N142" s="29"/>
    </row>
    <row r="143" spans="1:14" ht="17.100000000000001" customHeight="1" x14ac:dyDescent="0.15">
      <c r="A143" s="83"/>
      <c r="B143" s="113"/>
      <c r="C143" s="103" t="s">
        <v>656</v>
      </c>
      <c r="D143" s="36" t="s">
        <v>711</v>
      </c>
      <c r="E143" s="36" t="s">
        <v>712</v>
      </c>
      <c r="F143" s="36" t="s">
        <v>713</v>
      </c>
      <c r="G143" s="36" t="s">
        <v>714</v>
      </c>
      <c r="H143" s="36" t="s">
        <v>715</v>
      </c>
      <c r="I143" s="36" t="s">
        <v>716</v>
      </c>
      <c r="J143" s="36"/>
      <c r="K143" s="36"/>
      <c r="L143" s="36"/>
      <c r="M143" s="36"/>
      <c r="N143" s="37"/>
    </row>
    <row r="144" spans="1:14" ht="17.100000000000001" customHeight="1" x14ac:dyDescent="0.15">
      <c r="A144" s="83"/>
      <c r="B144" s="115"/>
      <c r="C144" s="20"/>
      <c r="D144" s="1" t="s">
        <v>717</v>
      </c>
      <c r="K144" s="1" t="s">
        <v>718</v>
      </c>
      <c r="L144" s="1" t="s">
        <v>719</v>
      </c>
      <c r="M144" s="1" t="s">
        <v>720</v>
      </c>
      <c r="N144" s="39" t="s">
        <v>721</v>
      </c>
    </row>
    <row r="145" spans="1:14" ht="17.100000000000001" customHeight="1" x14ac:dyDescent="0.15">
      <c r="A145" s="83"/>
      <c r="B145" s="115"/>
      <c r="C145" s="85"/>
      <c r="D145" s="86" t="s">
        <v>762</v>
      </c>
      <c r="E145" s="86" t="s">
        <v>763</v>
      </c>
      <c r="F145" s="86" t="s">
        <v>764</v>
      </c>
      <c r="G145" s="86" t="s">
        <v>765</v>
      </c>
      <c r="H145" s="86" t="s">
        <v>766</v>
      </c>
      <c r="I145" s="86"/>
      <c r="J145" s="86"/>
      <c r="K145" s="86"/>
      <c r="L145" s="86"/>
      <c r="M145" s="86"/>
      <c r="N145" s="87"/>
    </row>
    <row r="146" spans="1:14" ht="17.100000000000001" customHeight="1" x14ac:dyDescent="0.15">
      <c r="A146" s="83"/>
      <c r="B146" s="115"/>
      <c r="C146" s="88" t="s">
        <v>742</v>
      </c>
      <c r="D146" s="23" t="s">
        <v>767</v>
      </c>
      <c r="E146" s="23"/>
      <c r="F146" s="23"/>
      <c r="G146" s="23"/>
      <c r="H146" s="23"/>
      <c r="I146" s="23"/>
      <c r="J146" s="23"/>
      <c r="K146" s="23"/>
      <c r="L146" s="23"/>
      <c r="M146" s="23"/>
      <c r="N146" s="24"/>
    </row>
    <row r="147" spans="1:14" ht="17.100000000000001" customHeight="1" x14ac:dyDescent="0.15">
      <c r="A147" s="83"/>
      <c r="B147" s="115" t="s">
        <v>710</v>
      </c>
      <c r="C147" s="89"/>
      <c r="D147" s="91" t="s">
        <v>768</v>
      </c>
      <c r="E147" s="91"/>
      <c r="F147" s="91"/>
      <c r="G147" s="91"/>
      <c r="H147" s="91"/>
      <c r="I147" s="91"/>
      <c r="J147" s="91"/>
      <c r="K147" s="91"/>
      <c r="L147" s="91"/>
      <c r="M147" s="91"/>
      <c r="N147" s="92"/>
    </row>
    <row r="148" spans="1:14" ht="17.100000000000001" customHeight="1" x14ac:dyDescent="0.15">
      <c r="A148" s="83"/>
      <c r="B148" s="115"/>
      <c r="C148" s="20" t="s">
        <v>770</v>
      </c>
      <c r="D148" s="1" t="s">
        <v>773</v>
      </c>
      <c r="E148" s="1" t="s">
        <v>774</v>
      </c>
      <c r="F148" s="1" t="s">
        <v>775</v>
      </c>
      <c r="G148" s="1" t="s">
        <v>776</v>
      </c>
      <c r="H148" s="1" t="s">
        <v>777</v>
      </c>
      <c r="I148" s="1" t="s">
        <v>544</v>
      </c>
      <c r="J148" s="1" t="s">
        <v>778</v>
      </c>
      <c r="N148" s="39"/>
    </row>
    <row r="149" spans="1:14" ht="17.100000000000001" customHeight="1" x14ac:dyDescent="0.15">
      <c r="A149" s="83"/>
      <c r="B149" s="115"/>
      <c r="C149" s="20"/>
      <c r="D149" s="1" t="s">
        <v>779</v>
      </c>
      <c r="I149" s="1" t="s">
        <v>780</v>
      </c>
      <c r="J149" s="138"/>
      <c r="N149" s="39"/>
    </row>
    <row r="150" spans="1:14" ht="17.100000000000001" customHeight="1" x14ac:dyDescent="0.15">
      <c r="A150" s="83"/>
      <c r="B150" s="115"/>
      <c r="C150" s="119" t="s">
        <v>782</v>
      </c>
      <c r="D150" s="120" t="s">
        <v>786</v>
      </c>
      <c r="E150" s="120"/>
      <c r="F150" s="120"/>
      <c r="G150" s="120"/>
      <c r="H150" s="120"/>
      <c r="I150" s="120"/>
      <c r="J150" s="120"/>
      <c r="K150" s="120"/>
      <c r="L150" s="120"/>
      <c r="M150" s="120"/>
      <c r="N150" s="121"/>
    </row>
    <row r="151" spans="1:14" ht="17.100000000000001" customHeight="1" x14ac:dyDescent="0.15">
      <c r="A151" s="83"/>
      <c r="B151" s="115"/>
      <c r="C151" s="139" t="s">
        <v>788</v>
      </c>
      <c r="D151" s="140" t="s">
        <v>789</v>
      </c>
      <c r="E151" s="140"/>
      <c r="F151" s="140"/>
      <c r="G151" s="140" t="s">
        <v>790</v>
      </c>
      <c r="H151" s="140"/>
      <c r="I151" s="140"/>
      <c r="J151" s="140"/>
      <c r="K151" s="140"/>
      <c r="L151" s="140"/>
      <c r="M151" s="140"/>
      <c r="N151" s="141"/>
    </row>
    <row r="152" spans="1:14" ht="17.100000000000001" customHeight="1" x14ac:dyDescent="0.15">
      <c r="A152" s="83"/>
      <c r="B152" s="116"/>
      <c r="C152" s="104" t="s">
        <v>792</v>
      </c>
      <c r="D152" s="27" t="s">
        <v>793</v>
      </c>
      <c r="E152" s="27" t="s">
        <v>794</v>
      </c>
      <c r="F152" s="142"/>
      <c r="G152" s="27"/>
      <c r="H152" s="27" t="s">
        <v>795</v>
      </c>
      <c r="I152" s="27"/>
      <c r="J152" s="27"/>
      <c r="K152" s="27"/>
      <c r="L152" s="27"/>
      <c r="M152" s="27"/>
      <c r="N152" s="29"/>
    </row>
    <row r="153" spans="1:14" ht="17.100000000000001" customHeight="1" x14ac:dyDescent="0.15">
      <c r="A153" s="99"/>
      <c r="B153" s="125" t="s">
        <v>796</v>
      </c>
      <c r="C153" s="9" t="s">
        <v>792</v>
      </c>
      <c r="D153" s="62" t="s">
        <v>193</v>
      </c>
      <c r="E153" s="62"/>
      <c r="F153" s="62"/>
      <c r="G153" s="62"/>
      <c r="H153" s="62"/>
      <c r="I153" s="62"/>
      <c r="J153" s="62"/>
      <c r="K153" s="62"/>
      <c r="L153" s="62"/>
      <c r="M153" s="62"/>
      <c r="N153" s="65"/>
    </row>
    <row r="160" spans="1:14" ht="17.100000000000001" customHeight="1" x14ac:dyDescent="0.15"/>
  </sheetData>
  <mergeCells count="2">
    <mergeCell ref="D3:N3"/>
    <mergeCell ref="D4:N4"/>
  </mergeCells>
  <phoneticPr fontId="8"/>
  <pageMargins left="1.120138888888889" right="0.52013888888888893" top="0.62013888888888891" bottom="0.39027777777777778" header="0.51180555555555562" footer="0.51180555555555562"/>
  <pageSetup paperSize="8" scale="94" firstPageNumber="0" orientation="portrait" horizontalDpi="300" verticalDpi="300" r:id="rId1"/>
  <headerFooter alignWithMargins="0"/>
  <rowBreaks count="1" manualBreakCount="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47"/>
  <sheetViews>
    <sheetView showGridLines="0" zoomScale="85" zoomScaleNormal="85" workbookViewId="0"/>
  </sheetViews>
  <sheetFormatPr defaultColWidth="9" defaultRowHeight="13.5" x14ac:dyDescent="0.15"/>
  <cols>
    <col min="1" max="1" width="10.625" style="1" customWidth="1"/>
    <col min="2" max="2" width="10.625" style="2" customWidth="1"/>
    <col min="3" max="4" width="10.625" style="3" customWidth="1"/>
    <col min="5" max="14" width="10.625" style="1" customWidth="1"/>
    <col min="15" max="16" width="9.125" style="1" customWidth="1"/>
    <col min="17" max="16384" width="9" style="1"/>
  </cols>
  <sheetData>
    <row r="1" spans="1:14" ht="18.75" x14ac:dyDescent="0.15">
      <c r="A1" s="4" t="s">
        <v>6</v>
      </c>
      <c r="B1" s="5"/>
      <c r="C1" s="1"/>
      <c r="D1" s="1"/>
    </row>
    <row r="2" spans="1:14" ht="15.95" customHeight="1" x14ac:dyDescent="0.15">
      <c r="A2" s="3"/>
      <c r="B2" s="5"/>
      <c r="C2" s="1"/>
      <c r="D2" s="1"/>
    </row>
    <row r="3" spans="1:14" ht="15.95" customHeight="1" x14ac:dyDescent="0.15">
      <c r="A3" s="6" t="s">
        <v>7</v>
      </c>
      <c r="B3" s="7" t="s">
        <v>8</v>
      </c>
      <c r="C3" s="804" t="s">
        <v>9</v>
      </c>
      <c r="D3" s="804"/>
      <c r="E3" s="804"/>
      <c r="F3" s="804"/>
      <c r="G3" s="804"/>
      <c r="H3" s="804"/>
      <c r="I3" s="804"/>
      <c r="J3" s="804"/>
      <c r="K3" s="804"/>
      <c r="L3" s="804"/>
      <c r="M3" s="804"/>
      <c r="N3" s="804"/>
    </row>
    <row r="4" spans="1:14" ht="15.95" customHeight="1" x14ac:dyDescent="0.15">
      <c r="A4" s="8"/>
      <c r="B4" s="9" t="s">
        <v>10</v>
      </c>
      <c r="C4" s="10" t="s">
        <v>11</v>
      </c>
      <c r="D4" s="806" t="s">
        <v>12</v>
      </c>
      <c r="E4" s="806"/>
      <c r="F4" s="806"/>
      <c r="G4" s="806"/>
      <c r="H4" s="806"/>
      <c r="I4" s="806"/>
      <c r="J4" s="806"/>
      <c r="K4" s="806"/>
      <c r="L4" s="806"/>
      <c r="M4" s="806"/>
      <c r="N4" s="806"/>
    </row>
    <row r="5" spans="1:14" ht="15.95" customHeight="1" x14ac:dyDescent="0.15">
      <c r="A5" s="11" t="s">
        <v>13</v>
      </c>
      <c r="B5" s="12" t="s">
        <v>14</v>
      </c>
      <c r="C5" s="13" t="s">
        <v>15</v>
      </c>
      <c r="D5" s="13"/>
      <c r="E5" s="13"/>
      <c r="F5" s="13"/>
      <c r="G5" s="13"/>
      <c r="H5" s="13"/>
      <c r="I5" s="13"/>
      <c r="J5" s="13"/>
      <c r="K5" s="13"/>
      <c r="L5" s="13"/>
      <c r="M5" s="13"/>
      <c r="N5" s="14"/>
    </row>
    <row r="6" spans="1:14" ht="15.95" customHeight="1" x14ac:dyDescent="0.15">
      <c r="A6" s="6"/>
      <c r="B6" s="12"/>
      <c r="C6" s="15" t="s">
        <v>16</v>
      </c>
      <c r="D6" s="16" t="s">
        <v>17</v>
      </c>
      <c r="E6" s="17" t="s">
        <v>18</v>
      </c>
      <c r="F6" s="17" t="s">
        <v>19</v>
      </c>
      <c r="G6" s="17" t="s">
        <v>20</v>
      </c>
      <c r="H6" s="17" t="s">
        <v>21</v>
      </c>
      <c r="I6" s="17" t="s">
        <v>22</v>
      </c>
      <c r="J6" s="17" t="s">
        <v>23</v>
      </c>
      <c r="K6" s="17" t="s">
        <v>24</v>
      </c>
      <c r="L6" s="17" t="s">
        <v>25</v>
      </c>
      <c r="M6" s="17" t="s">
        <v>26</v>
      </c>
      <c r="N6" s="18" t="s">
        <v>27</v>
      </c>
    </row>
    <row r="7" spans="1:14" ht="15.95" customHeight="1" x14ac:dyDescent="0.15">
      <c r="A7" s="19"/>
      <c r="B7" s="20"/>
      <c r="C7" s="21"/>
      <c r="D7" s="22" t="s">
        <v>28</v>
      </c>
      <c r="E7" s="23" t="s">
        <v>29</v>
      </c>
      <c r="F7" s="23" t="s">
        <v>30</v>
      </c>
      <c r="G7" s="23" t="s">
        <v>31</v>
      </c>
      <c r="H7" s="23" t="s">
        <v>32</v>
      </c>
      <c r="I7" s="23"/>
      <c r="J7" s="23"/>
      <c r="K7" s="23" t="s">
        <v>33</v>
      </c>
      <c r="L7" s="23"/>
      <c r="M7" s="23"/>
      <c r="N7" s="24" t="s">
        <v>34</v>
      </c>
    </row>
    <row r="8" spans="1:14" ht="15.95" customHeight="1" x14ac:dyDescent="0.15">
      <c r="A8" s="19"/>
      <c r="B8" s="20"/>
      <c r="C8" s="21"/>
      <c r="D8" s="22" t="s">
        <v>35</v>
      </c>
      <c r="E8" s="23"/>
      <c r="F8" s="23"/>
      <c r="G8" s="23" t="s">
        <v>36</v>
      </c>
      <c r="H8" s="23"/>
      <c r="I8" s="23"/>
      <c r="J8" s="23"/>
      <c r="K8" s="23"/>
      <c r="L8" s="23" t="s">
        <v>37</v>
      </c>
      <c r="M8" s="23" t="s">
        <v>38</v>
      </c>
      <c r="N8" s="24" t="s">
        <v>39</v>
      </c>
    </row>
    <row r="9" spans="1:14" ht="15.95" customHeight="1" x14ac:dyDescent="0.15">
      <c r="A9" s="19"/>
      <c r="B9" s="20"/>
      <c r="C9" s="21"/>
      <c r="D9" s="22" t="s">
        <v>40</v>
      </c>
      <c r="E9" s="23" t="s">
        <v>41</v>
      </c>
      <c r="F9" s="23" t="s">
        <v>42</v>
      </c>
      <c r="G9" s="23" t="s">
        <v>43</v>
      </c>
      <c r="H9" s="23" t="s">
        <v>44</v>
      </c>
      <c r="I9" s="23"/>
      <c r="J9" s="23"/>
      <c r="K9" s="23"/>
      <c r="L9" s="23" t="s">
        <v>45</v>
      </c>
      <c r="M9" s="23"/>
      <c r="N9" s="24"/>
    </row>
    <row r="10" spans="1:14" ht="15.95" customHeight="1" x14ac:dyDescent="0.15">
      <c r="A10" s="19"/>
      <c r="B10" s="20"/>
      <c r="C10" s="21"/>
      <c r="D10" s="22" t="s">
        <v>46</v>
      </c>
      <c r="E10" s="23"/>
      <c r="F10" s="23"/>
      <c r="G10" s="23"/>
      <c r="H10" s="23" t="s">
        <v>47</v>
      </c>
      <c r="I10" s="23"/>
      <c r="J10" s="23"/>
      <c r="K10" s="23"/>
      <c r="L10" s="23"/>
      <c r="M10" s="23"/>
      <c r="N10" s="24"/>
    </row>
    <row r="11" spans="1:14" ht="15.95" customHeight="1" x14ac:dyDescent="0.15">
      <c r="A11" s="19"/>
      <c r="B11" s="20"/>
      <c r="C11" s="21"/>
      <c r="D11" s="22" t="s">
        <v>48</v>
      </c>
      <c r="E11" s="23"/>
      <c r="F11" s="23"/>
      <c r="G11" s="23" t="s">
        <v>49</v>
      </c>
      <c r="H11" s="23"/>
      <c r="I11" s="23"/>
      <c r="J11" s="23" t="s">
        <v>50</v>
      </c>
      <c r="K11" s="23" t="s">
        <v>51</v>
      </c>
      <c r="L11" s="23" t="s">
        <v>52</v>
      </c>
      <c r="M11" s="23" t="s">
        <v>53</v>
      </c>
      <c r="N11" s="24" t="s">
        <v>54</v>
      </c>
    </row>
    <row r="12" spans="1:14" ht="15.95" customHeight="1" x14ac:dyDescent="0.15">
      <c r="A12" s="19"/>
      <c r="B12" s="20"/>
      <c r="C12" s="25"/>
      <c r="D12" s="26" t="s">
        <v>55</v>
      </c>
      <c r="E12" s="27" t="s">
        <v>56</v>
      </c>
      <c r="F12" s="27"/>
      <c r="G12" s="27" t="s">
        <v>57</v>
      </c>
      <c r="H12" s="28"/>
      <c r="I12" s="28"/>
      <c r="J12" s="28"/>
      <c r="K12" s="28"/>
      <c r="L12" s="28"/>
      <c r="M12" s="27"/>
      <c r="N12" s="29"/>
    </row>
    <row r="13" spans="1:14" ht="15.95" customHeight="1" x14ac:dyDescent="0.15">
      <c r="A13" s="19" t="s">
        <v>58</v>
      </c>
      <c r="B13" s="20" t="s">
        <v>59</v>
      </c>
      <c r="C13" s="30" t="s">
        <v>60</v>
      </c>
      <c r="D13" s="31" t="s">
        <v>61</v>
      </c>
      <c r="E13" s="31" t="s">
        <v>62</v>
      </c>
      <c r="F13" s="31"/>
      <c r="G13" s="31" t="s">
        <v>63</v>
      </c>
      <c r="H13" s="31"/>
      <c r="I13" s="31"/>
      <c r="J13" s="31"/>
      <c r="K13" s="31" t="s">
        <v>64</v>
      </c>
      <c r="L13" s="31"/>
      <c r="M13" s="31"/>
      <c r="N13" s="32" t="s">
        <v>65</v>
      </c>
    </row>
    <row r="14" spans="1:14" ht="15.95" customHeight="1" x14ac:dyDescent="0.15">
      <c r="A14" s="19"/>
      <c r="B14" s="20"/>
      <c r="C14" s="33" t="s">
        <v>66</v>
      </c>
      <c r="D14" s="17" t="s">
        <v>67</v>
      </c>
      <c r="E14" s="17" t="s">
        <v>68</v>
      </c>
      <c r="F14" s="17" t="s">
        <v>69</v>
      </c>
      <c r="G14" s="17" t="s">
        <v>70</v>
      </c>
      <c r="H14" s="17" t="s">
        <v>71</v>
      </c>
      <c r="I14" s="17" t="s">
        <v>72</v>
      </c>
      <c r="J14" s="17"/>
      <c r="K14" s="17"/>
      <c r="L14" s="17"/>
      <c r="M14" s="17"/>
      <c r="N14" s="18"/>
    </row>
    <row r="15" spans="1:14" ht="15.95" customHeight="1" x14ac:dyDescent="0.15">
      <c r="A15" s="19"/>
      <c r="B15" s="20"/>
      <c r="C15" s="21"/>
      <c r="D15" s="23" t="s">
        <v>73</v>
      </c>
      <c r="E15" s="23"/>
      <c r="F15" s="23"/>
      <c r="G15" s="23"/>
      <c r="H15" s="23"/>
      <c r="I15" s="23"/>
      <c r="J15" s="23"/>
      <c r="K15" s="23"/>
      <c r="L15" s="23"/>
      <c r="M15" s="23"/>
      <c r="N15" s="24"/>
    </row>
    <row r="16" spans="1:14" ht="15.95" customHeight="1" x14ac:dyDescent="0.15">
      <c r="A16" s="19"/>
      <c r="B16" s="20"/>
      <c r="C16" s="34"/>
      <c r="D16" s="27" t="s">
        <v>74</v>
      </c>
      <c r="E16" s="27"/>
      <c r="F16" s="27"/>
      <c r="G16" s="27"/>
      <c r="H16" s="27"/>
      <c r="I16" s="27"/>
      <c r="J16" s="27"/>
      <c r="K16" s="27"/>
      <c r="L16" s="27"/>
      <c r="M16" s="27"/>
      <c r="N16" s="29"/>
    </row>
    <row r="17" spans="1:14" ht="15.95" customHeight="1" x14ac:dyDescent="0.15">
      <c r="A17" s="19"/>
      <c r="B17" s="20"/>
      <c r="C17" s="30" t="s">
        <v>75</v>
      </c>
      <c r="D17" s="31" t="s">
        <v>76</v>
      </c>
      <c r="E17" s="31" t="s">
        <v>77</v>
      </c>
      <c r="F17" s="31" t="s">
        <v>78</v>
      </c>
      <c r="G17" s="31" t="s">
        <v>79</v>
      </c>
      <c r="H17" s="31"/>
      <c r="I17" s="31"/>
      <c r="J17" s="31"/>
      <c r="K17" s="31"/>
      <c r="L17" s="31"/>
      <c r="M17" s="31"/>
      <c r="N17" s="32"/>
    </row>
    <row r="18" spans="1:14" ht="15.95" customHeight="1" x14ac:dyDescent="0.15">
      <c r="A18" s="19"/>
      <c r="B18" s="20"/>
      <c r="C18" s="33" t="s">
        <v>80</v>
      </c>
      <c r="D18" s="17" t="s">
        <v>81</v>
      </c>
      <c r="E18" s="17" t="s">
        <v>82</v>
      </c>
      <c r="F18" s="17" t="s">
        <v>83</v>
      </c>
      <c r="G18" s="17"/>
      <c r="H18" s="17" t="s">
        <v>84</v>
      </c>
      <c r="I18" s="17"/>
      <c r="J18" s="17"/>
      <c r="K18" s="17" t="s">
        <v>85</v>
      </c>
      <c r="L18" s="17"/>
      <c r="M18" s="17"/>
      <c r="N18" s="18"/>
    </row>
    <row r="19" spans="1:14" ht="15.95" customHeight="1" x14ac:dyDescent="0.15">
      <c r="A19" s="19"/>
      <c r="B19" s="20"/>
      <c r="C19" s="34"/>
      <c r="D19" s="27" t="s">
        <v>86</v>
      </c>
      <c r="E19" s="27"/>
      <c r="F19" s="27"/>
      <c r="G19" s="27" t="s">
        <v>87</v>
      </c>
      <c r="H19" s="27"/>
      <c r="I19" s="27"/>
      <c r="J19" s="27" t="s">
        <v>88</v>
      </c>
      <c r="K19" s="27" t="s">
        <v>89</v>
      </c>
      <c r="L19" s="27"/>
      <c r="M19" s="27"/>
      <c r="N19" s="29"/>
    </row>
    <row r="20" spans="1:14" ht="15.95" customHeight="1" x14ac:dyDescent="0.15">
      <c r="A20" s="19"/>
      <c r="B20" s="20"/>
      <c r="C20" s="35" t="s">
        <v>90</v>
      </c>
      <c r="D20" s="36" t="s">
        <v>91</v>
      </c>
      <c r="E20" s="36" t="s">
        <v>92</v>
      </c>
      <c r="F20" s="36" t="s">
        <v>93</v>
      </c>
      <c r="G20" s="36" t="s">
        <v>94</v>
      </c>
      <c r="H20" s="36" t="s">
        <v>95</v>
      </c>
      <c r="I20" s="36" t="s">
        <v>96</v>
      </c>
      <c r="J20" s="36" t="s">
        <v>97</v>
      </c>
      <c r="K20" s="36" t="s">
        <v>98</v>
      </c>
      <c r="L20" s="36" t="s">
        <v>99</v>
      </c>
      <c r="M20" s="36" t="s">
        <v>100</v>
      </c>
      <c r="N20" s="37" t="s">
        <v>101</v>
      </c>
    </row>
    <row r="21" spans="1:14" ht="15.95" customHeight="1" x14ac:dyDescent="0.15">
      <c r="A21" s="19"/>
      <c r="B21" s="20"/>
      <c r="C21" s="38"/>
      <c r="D21" s="1" t="s">
        <v>102</v>
      </c>
      <c r="E21" s="1" t="s">
        <v>103</v>
      </c>
      <c r="F21" s="1" t="s">
        <v>104</v>
      </c>
      <c r="H21" s="1" t="s">
        <v>105</v>
      </c>
      <c r="K21" s="1" t="s">
        <v>106</v>
      </c>
      <c r="N21" s="39"/>
    </row>
    <row r="22" spans="1:14" ht="15.95" customHeight="1" x14ac:dyDescent="0.15">
      <c r="A22" s="19"/>
      <c r="B22" s="20"/>
      <c r="C22" s="40"/>
      <c r="D22" s="41" t="s">
        <v>107</v>
      </c>
      <c r="E22" s="41"/>
      <c r="F22" s="41"/>
      <c r="G22" s="41"/>
      <c r="H22" s="41"/>
      <c r="I22" s="41"/>
      <c r="J22" s="41"/>
      <c r="K22" s="41"/>
      <c r="L22" s="41"/>
      <c r="M22" s="41"/>
      <c r="N22" s="42"/>
    </row>
    <row r="23" spans="1:14" ht="15.95" customHeight="1" x14ac:dyDescent="0.15">
      <c r="A23" s="19"/>
      <c r="B23" s="20"/>
      <c r="C23" s="33" t="s">
        <v>108</v>
      </c>
      <c r="D23" s="17" t="s">
        <v>109</v>
      </c>
      <c r="E23" s="17" t="s">
        <v>110</v>
      </c>
      <c r="F23" s="17" t="s">
        <v>111</v>
      </c>
      <c r="G23" s="17" t="s">
        <v>112</v>
      </c>
      <c r="H23" s="17" t="s">
        <v>113</v>
      </c>
      <c r="I23" s="17" t="s">
        <v>114</v>
      </c>
      <c r="J23" s="17" t="s">
        <v>115</v>
      </c>
      <c r="K23" s="17" t="s">
        <v>116</v>
      </c>
      <c r="L23" s="17"/>
      <c r="M23" s="17" t="s">
        <v>117</v>
      </c>
      <c r="N23" s="18" t="s">
        <v>118</v>
      </c>
    </row>
    <row r="24" spans="1:14" ht="15.95" customHeight="1" x14ac:dyDescent="0.15">
      <c r="A24" s="19"/>
      <c r="B24" s="20"/>
      <c r="C24" s="34"/>
      <c r="D24" s="27" t="s">
        <v>119</v>
      </c>
      <c r="E24" s="27"/>
      <c r="F24" s="27"/>
      <c r="G24" s="27"/>
      <c r="H24" s="27"/>
      <c r="I24" s="27"/>
      <c r="J24" s="27"/>
      <c r="K24" s="27"/>
      <c r="L24" s="27"/>
      <c r="M24" s="27"/>
      <c r="N24" s="29"/>
    </row>
    <row r="25" spans="1:14" ht="15.95" customHeight="1" x14ac:dyDescent="0.15">
      <c r="A25" s="19"/>
      <c r="B25" s="20"/>
      <c r="C25" s="30" t="s">
        <v>120</v>
      </c>
      <c r="D25" s="31" t="s">
        <v>121</v>
      </c>
      <c r="E25" s="31"/>
      <c r="F25" s="31"/>
      <c r="G25" s="31" t="s">
        <v>122</v>
      </c>
      <c r="H25" s="31"/>
      <c r="I25" s="31"/>
      <c r="J25" s="31"/>
      <c r="K25" s="31"/>
      <c r="L25" s="31"/>
      <c r="M25" s="31"/>
      <c r="N25" s="32"/>
    </row>
    <row r="26" spans="1:14" ht="15.95" customHeight="1" x14ac:dyDescent="0.15">
      <c r="A26" s="19"/>
      <c r="B26" s="20"/>
      <c r="C26" s="43" t="s">
        <v>123</v>
      </c>
      <c r="D26" s="44" t="s">
        <v>124</v>
      </c>
      <c r="E26" s="44" t="s">
        <v>125</v>
      </c>
      <c r="F26" s="44" t="s">
        <v>126</v>
      </c>
      <c r="G26" s="44"/>
      <c r="H26" s="44"/>
      <c r="I26" s="44"/>
      <c r="J26" s="44"/>
      <c r="K26" s="44"/>
      <c r="L26" s="44"/>
      <c r="M26" s="44"/>
      <c r="N26" s="45"/>
    </row>
    <row r="27" spans="1:14" ht="15.95" customHeight="1" x14ac:dyDescent="0.15">
      <c r="A27" s="19"/>
      <c r="B27" s="20"/>
      <c r="C27" s="30" t="s">
        <v>127</v>
      </c>
      <c r="D27" s="31" t="s">
        <v>128</v>
      </c>
      <c r="E27" s="31" t="s">
        <v>129</v>
      </c>
      <c r="F27" s="31" t="s">
        <v>130</v>
      </c>
      <c r="G27" s="31" t="s">
        <v>131</v>
      </c>
      <c r="H27" s="31" t="s">
        <v>132</v>
      </c>
      <c r="I27" s="31"/>
      <c r="J27" s="31"/>
      <c r="K27" s="31"/>
      <c r="L27" s="31"/>
      <c r="M27" s="31"/>
      <c r="N27" s="32"/>
    </row>
    <row r="28" spans="1:14" ht="15.95" customHeight="1" x14ac:dyDescent="0.15">
      <c r="A28" s="19"/>
      <c r="B28" s="20"/>
      <c r="C28" s="43" t="s">
        <v>133</v>
      </c>
      <c r="D28" s="44" t="s">
        <v>134</v>
      </c>
      <c r="E28" s="44"/>
      <c r="F28" s="44" t="s">
        <v>135</v>
      </c>
      <c r="G28" s="44"/>
      <c r="H28" s="44"/>
      <c r="I28" s="44" t="s">
        <v>136</v>
      </c>
      <c r="J28" s="44"/>
      <c r="K28" s="44"/>
      <c r="L28" s="44"/>
      <c r="M28" s="44"/>
      <c r="N28" s="45"/>
    </row>
    <row r="29" spans="1:14" ht="15.95" customHeight="1" x14ac:dyDescent="0.15">
      <c r="A29" s="19"/>
      <c r="B29" s="20"/>
      <c r="C29" s="35" t="s">
        <v>137</v>
      </c>
      <c r="D29" s="36" t="s">
        <v>138</v>
      </c>
      <c r="E29" s="36" t="s">
        <v>139</v>
      </c>
      <c r="F29" s="36" t="s">
        <v>140</v>
      </c>
      <c r="G29" s="36" t="s">
        <v>141</v>
      </c>
      <c r="H29" s="36"/>
      <c r="I29" s="36" t="s">
        <v>142</v>
      </c>
      <c r="J29" s="36" t="s">
        <v>143</v>
      </c>
      <c r="K29" s="36" t="s">
        <v>144</v>
      </c>
      <c r="L29" s="36"/>
      <c r="M29" s="36"/>
      <c r="N29" s="37"/>
    </row>
    <row r="30" spans="1:14" ht="15.95" customHeight="1" x14ac:dyDescent="0.15">
      <c r="A30" s="19"/>
      <c r="B30" s="20"/>
      <c r="C30" s="40"/>
      <c r="D30" s="41" t="s">
        <v>145</v>
      </c>
      <c r="E30" s="41"/>
      <c r="F30" s="41" t="s">
        <v>146</v>
      </c>
      <c r="G30" s="41" t="s">
        <v>147</v>
      </c>
      <c r="H30" s="41"/>
      <c r="I30" s="41"/>
      <c r="J30" s="41" t="s">
        <v>148</v>
      </c>
      <c r="K30" s="41"/>
      <c r="L30" s="41"/>
      <c r="M30" s="41"/>
      <c r="N30" s="42"/>
    </row>
    <row r="31" spans="1:14" ht="15.95" customHeight="1" x14ac:dyDescent="0.15">
      <c r="A31" s="19"/>
      <c r="B31" s="20"/>
      <c r="C31" s="33" t="s">
        <v>149</v>
      </c>
      <c r="D31" s="17" t="s">
        <v>150</v>
      </c>
      <c r="E31" s="17" t="s">
        <v>151</v>
      </c>
      <c r="F31" s="17" t="s">
        <v>152</v>
      </c>
      <c r="G31" s="17" t="s">
        <v>153</v>
      </c>
      <c r="H31" s="17" t="s">
        <v>154</v>
      </c>
      <c r="I31" s="17" t="s">
        <v>155</v>
      </c>
      <c r="J31" s="17" t="s">
        <v>156</v>
      </c>
      <c r="K31" s="17" t="s">
        <v>157</v>
      </c>
      <c r="L31" s="17" t="s">
        <v>158</v>
      </c>
      <c r="M31" s="17" t="s">
        <v>159</v>
      </c>
      <c r="N31" s="18" t="s">
        <v>160</v>
      </c>
    </row>
    <row r="32" spans="1:14" ht="15.95" customHeight="1" x14ac:dyDescent="0.15">
      <c r="A32" s="19"/>
      <c r="B32" s="20"/>
      <c r="C32" s="21"/>
      <c r="D32" s="23" t="s">
        <v>161</v>
      </c>
      <c r="E32" s="23" t="s">
        <v>162</v>
      </c>
      <c r="F32" s="23" t="s">
        <v>163</v>
      </c>
      <c r="G32" s="23" t="s">
        <v>164</v>
      </c>
      <c r="H32" s="23"/>
      <c r="I32" s="23"/>
      <c r="J32" s="23"/>
      <c r="K32" s="23"/>
      <c r="L32" s="23"/>
      <c r="M32" s="23" t="s">
        <v>165</v>
      </c>
      <c r="N32" s="24"/>
    </row>
    <row r="33" spans="1:14" ht="15.95" customHeight="1" x14ac:dyDescent="0.15">
      <c r="A33" s="19"/>
      <c r="B33" s="20"/>
      <c r="C33" s="34"/>
      <c r="D33" s="27" t="s">
        <v>166</v>
      </c>
      <c r="E33" s="27"/>
      <c r="F33" s="27"/>
      <c r="G33" s="27"/>
      <c r="H33" s="27"/>
      <c r="I33" s="27" t="s">
        <v>167</v>
      </c>
      <c r="J33" s="27" t="s">
        <v>168</v>
      </c>
      <c r="K33" s="27"/>
      <c r="L33" s="27"/>
      <c r="M33" s="27"/>
      <c r="N33" s="29"/>
    </row>
    <row r="34" spans="1:14" ht="15.95" customHeight="1" x14ac:dyDescent="0.15">
      <c r="A34" s="19"/>
      <c r="B34" s="20"/>
      <c r="C34" s="35" t="s">
        <v>169</v>
      </c>
      <c r="D34" s="36" t="s">
        <v>170</v>
      </c>
      <c r="E34" s="36" t="s">
        <v>171</v>
      </c>
      <c r="F34" s="36" t="s">
        <v>172</v>
      </c>
      <c r="G34" s="36" t="s">
        <v>173</v>
      </c>
      <c r="H34" s="36" t="s">
        <v>174</v>
      </c>
      <c r="I34" s="36" t="s">
        <v>175</v>
      </c>
      <c r="J34" s="36" t="s">
        <v>176</v>
      </c>
      <c r="K34" s="36" t="s">
        <v>177</v>
      </c>
      <c r="L34" s="36" t="s">
        <v>178</v>
      </c>
      <c r="M34" s="36" t="s">
        <v>179</v>
      </c>
      <c r="N34" s="37" t="s">
        <v>180</v>
      </c>
    </row>
    <row r="35" spans="1:14" ht="15.95" customHeight="1" x14ac:dyDescent="0.15">
      <c r="A35" s="19"/>
      <c r="B35" s="20"/>
      <c r="C35" s="46"/>
      <c r="D35" s="41" t="s">
        <v>181</v>
      </c>
      <c r="E35" s="41"/>
      <c r="F35" s="41" t="s">
        <v>182</v>
      </c>
      <c r="G35" s="41" t="s">
        <v>183</v>
      </c>
      <c r="H35" s="41"/>
      <c r="I35" s="41"/>
      <c r="J35" s="41"/>
      <c r="K35" s="41"/>
      <c r="L35" s="41"/>
      <c r="M35" s="41"/>
      <c r="N35" s="42"/>
    </row>
    <row r="36" spans="1:14" ht="15.95" customHeight="1" x14ac:dyDescent="0.15">
      <c r="A36" s="19"/>
      <c r="B36" s="20"/>
      <c r="C36" s="43" t="s">
        <v>184</v>
      </c>
      <c r="D36" s="44" t="s">
        <v>185</v>
      </c>
      <c r="E36" s="44" t="s">
        <v>186</v>
      </c>
      <c r="F36" s="44" t="s">
        <v>187</v>
      </c>
      <c r="G36" s="44" t="s">
        <v>188</v>
      </c>
      <c r="H36" s="44" t="s">
        <v>189</v>
      </c>
      <c r="I36" s="44" t="s">
        <v>190</v>
      </c>
      <c r="J36" s="44" t="s">
        <v>191</v>
      </c>
      <c r="K36" s="44"/>
      <c r="L36" s="44"/>
      <c r="M36" s="44"/>
      <c r="N36" s="45"/>
    </row>
    <row r="37" spans="1:14" ht="15.95" customHeight="1" x14ac:dyDescent="0.15">
      <c r="A37" s="19"/>
      <c r="B37" s="20"/>
      <c r="C37" s="30" t="s">
        <v>192</v>
      </c>
      <c r="D37" s="31" t="s">
        <v>193</v>
      </c>
      <c r="E37" s="31"/>
      <c r="F37" s="31"/>
      <c r="G37" s="31"/>
      <c r="H37" s="31"/>
      <c r="I37" s="31"/>
      <c r="J37" s="31"/>
      <c r="K37" s="31"/>
      <c r="L37" s="31"/>
      <c r="M37" s="31"/>
      <c r="N37" s="32"/>
    </row>
    <row r="38" spans="1:14" ht="15.95" customHeight="1" x14ac:dyDescent="0.15">
      <c r="A38" s="19"/>
      <c r="B38" s="20"/>
      <c r="C38" s="33" t="s">
        <v>194</v>
      </c>
      <c r="D38" s="17" t="s">
        <v>195</v>
      </c>
      <c r="E38" s="17" t="s">
        <v>196</v>
      </c>
      <c r="F38" s="17" t="s">
        <v>197</v>
      </c>
      <c r="G38" s="17" t="s">
        <v>198</v>
      </c>
      <c r="H38" s="17" t="s">
        <v>199</v>
      </c>
      <c r="I38" s="17" t="s">
        <v>200</v>
      </c>
      <c r="J38" s="17" t="s">
        <v>201</v>
      </c>
      <c r="K38" s="17" t="s">
        <v>202</v>
      </c>
      <c r="L38" s="17" t="s">
        <v>203</v>
      </c>
      <c r="M38" s="17" t="s">
        <v>204</v>
      </c>
      <c r="N38" s="18"/>
    </row>
    <row r="39" spans="1:14" ht="15.95" customHeight="1" x14ac:dyDescent="0.15">
      <c r="A39" s="19"/>
      <c r="B39" s="20"/>
      <c r="C39" s="47"/>
      <c r="D39" s="27" t="s">
        <v>205</v>
      </c>
      <c r="E39" s="27"/>
      <c r="F39" s="27"/>
      <c r="G39" s="27"/>
      <c r="H39" s="27"/>
      <c r="I39" s="27"/>
      <c r="J39" s="27"/>
      <c r="K39" s="27"/>
      <c r="L39" s="27"/>
      <c r="M39" s="27"/>
      <c r="N39" s="29"/>
    </row>
    <row r="40" spans="1:14" ht="15.95" customHeight="1" x14ac:dyDescent="0.15">
      <c r="A40" s="19"/>
      <c r="B40" s="20"/>
      <c r="C40" s="35" t="s">
        <v>206</v>
      </c>
      <c r="D40" s="36" t="s">
        <v>207</v>
      </c>
      <c r="E40" s="36" t="s">
        <v>208</v>
      </c>
      <c r="F40" s="36" t="s">
        <v>209</v>
      </c>
      <c r="G40" s="36" t="s">
        <v>210</v>
      </c>
      <c r="H40" s="36" t="s">
        <v>211</v>
      </c>
      <c r="I40" s="36" t="s">
        <v>212</v>
      </c>
      <c r="J40" s="36" t="s">
        <v>213</v>
      </c>
      <c r="K40" s="36" t="s">
        <v>214</v>
      </c>
      <c r="L40" s="36" t="s">
        <v>215</v>
      </c>
      <c r="M40" s="36" t="s">
        <v>216</v>
      </c>
      <c r="N40" s="37" t="s">
        <v>217</v>
      </c>
    </row>
    <row r="41" spans="1:14" ht="15.95" customHeight="1" x14ac:dyDescent="0.15">
      <c r="A41" s="19"/>
      <c r="B41" s="20"/>
      <c r="C41" s="46"/>
      <c r="D41" s="41" t="s">
        <v>218</v>
      </c>
      <c r="E41" s="41" t="s">
        <v>219</v>
      </c>
      <c r="F41" s="41" t="s">
        <v>220</v>
      </c>
      <c r="G41" s="41" t="s">
        <v>221</v>
      </c>
      <c r="H41" s="41" t="s">
        <v>222</v>
      </c>
      <c r="I41" s="41" t="s">
        <v>223</v>
      </c>
      <c r="J41" s="41" t="s">
        <v>224</v>
      </c>
      <c r="K41" s="41" t="s">
        <v>225</v>
      </c>
      <c r="L41" s="41" t="s">
        <v>226</v>
      </c>
      <c r="M41" s="41"/>
      <c r="N41" s="42"/>
    </row>
    <row r="42" spans="1:14" ht="15.95" customHeight="1" x14ac:dyDescent="0.15">
      <c r="A42" s="19"/>
      <c r="B42" s="20"/>
      <c r="C42" s="33" t="s">
        <v>227</v>
      </c>
      <c r="D42" s="17" t="s">
        <v>228</v>
      </c>
      <c r="E42" s="17" t="s">
        <v>229</v>
      </c>
      <c r="F42" s="17"/>
      <c r="G42" s="17" t="s">
        <v>230</v>
      </c>
      <c r="H42" s="17"/>
      <c r="I42" s="17" t="s">
        <v>231</v>
      </c>
      <c r="J42" s="17" t="s">
        <v>232</v>
      </c>
      <c r="K42" s="17" t="s">
        <v>233</v>
      </c>
      <c r="L42" s="17" t="s">
        <v>234</v>
      </c>
      <c r="M42" s="17" t="s">
        <v>235</v>
      </c>
      <c r="N42" s="18" t="s">
        <v>236</v>
      </c>
    </row>
    <row r="43" spans="1:14" ht="15.95" customHeight="1" x14ac:dyDescent="0.15">
      <c r="A43" s="19"/>
      <c r="B43" s="20"/>
      <c r="C43" s="48"/>
      <c r="D43" s="23" t="s">
        <v>237</v>
      </c>
      <c r="E43" s="23" t="s">
        <v>238</v>
      </c>
      <c r="F43" s="23" t="s">
        <v>239</v>
      </c>
      <c r="G43" s="23" t="s">
        <v>240</v>
      </c>
      <c r="H43" s="23" t="s">
        <v>241</v>
      </c>
      <c r="I43" s="23"/>
      <c r="J43" s="23"/>
      <c r="K43" s="23"/>
      <c r="L43" s="23"/>
      <c r="M43" s="23" t="s">
        <v>242</v>
      </c>
      <c r="N43" s="24" t="s">
        <v>243</v>
      </c>
    </row>
    <row r="44" spans="1:14" ht="15.95" customHeight="1" x14ac:dyDescent="0.15">
      <c r="A44" s="19"/>
      <c r="B44" s="20"/>
      <c r="C44" s="30" t="s">
        <v>244</v>
      </c>
      <c r="D44" s="31" t="s">
        <v>245</v>
      </c>
      <c r="E44" s="31" t="s">
        <v>246</v>
      </c>
      <c r="F44" s="31" t="s">
        <v>247</v>
      </c>
      <c r="G44" s="31"/>
      <c r="H44" s="31"/>
      <c r="I44" s="31"/>
      <c r="J44" s="31"/>
      <c r="K44" s="31"/>
      <c r="L44" s="31"/>
      <c r="M44" s="31"/>
      <c r="N44" s="32"/>
    </row>
    <row r="45" spans="1:14" ht="15.95" customHeight="1" x14ac:dyDescent="0.15">
      <c r="A45" s="19"/>
      <c r="B45" s="20"/>
      <c r="C45" s="43" t="s">
        <v>248</v>
      </c>
      <c r="D45" s="44" t="s">
        <v>249</v>
      </c>
      <c r="E45" s="44" t="s">
        <v>250</v>
      </c>
      <c r="F45" s="44"/>
      <c r="G45" s="44" t="s">
        <v>251</v>
      </c>
      <c r="H45" s="44"/>
      <c r="I45" s="44" t="s">
        <v>252</v>
      </c>
      <c r="J45" s="44"/>
      <c r="K45" s="44"/>
      <c r="L45" s="44"/>
      <c r="M45" s="44"/>
      <c r="N45" s="45"/>
    </row>
    <row r="46" spans="1:14" ht="15.95" customHeight="1" x14ac:dyDescent="0.15">
      <c r="A46" s="19"/>
      <c r="B46" s="20"/>
      <c r="C46" s="30" t="s">
        <v>253</v>
      </c>
      <c r="D46" s="31" t="s">
        <v>254</v>
      </c>
      <c r="E46" s="31" t="s">
        <v>255</v>
      </c>
      <c r="F46" s="31" t="s">
        <v>256</v>
      </c>
      <c r="G46" s="31" t="s">
        <v>257</v>
      </c>
      <c r="H46" s="31" t="s">
        <v>258</v>
      </c>
      <c r="I46" s="31" t="s">
        <v>259</v>
      </c>
      <c r="J46" s="31"/>
      <c r="K46" s="31" t="s">
        <v>260</v>
      </c>
      <c r="L46" s="31" t="s">
        <v>261</v>
      </c>
      <c r="M46" s="31" t="s">
        <v>262</v>
      </c>
      <c r="N46" s="32" t="s">
        <v>263</v>
      </c>
    </row>
    <row r="47" spans="1:14" ht="15.95" customHeight="1" x14ac:dyDescent="0.15">
      <c r="A47" s="19"/>
      <c r="B47" s="20"/>
      <c r="C47" s="33" t="s">
        <v>264</v>
      </c>
      <c r="D47" s="17" t="s">
        <v>265</v>
      </c>
      <c r="E47" s="17" t="s">
        <v>266</v>
      </c>
      <c r="F47" s="17" t="s">
        <v>267</v>
      </c>
      <c r="G47" s="17" t="s">
        <v>268</v>
      </c>
      <c r="H47" s="17" t="s">
        <v>269</v>
      </c>
      <c r="I47" s="17" t="s">
        <v>270</v>
      </c>
      <c r="J47" s="17" t="s">
        <v>271</v>
      </c>
      <c r="K47" s="17"/>
      <c r="L47" s="17" t="s">
        <v>272</v>
      </c>
      <c r="M47" s="17"/>
      <c r="N47" s="18"/>
    </row>
    <row r="48" spans="1:14" ht="15.95" customHeight="1" x14ac:dyDescent="0.15">
      <c r="A48" s="19"/>
      <c r="B48" s="20"/>
      <c r="C48" s="47"/>
      <c r="D48" s="49" t="s">
        <v>273</v>
      </c>
      <c r="E48" s="27"/>
      <c r="F48" s="27" t="s">
        <v>274</v>
      </c>
      <c r="G48" s="27"/>
      <c r="H48" s="27" t="s">
        <v>275</v>
      </c>
      <c r="I48" s="27"/>
      <c r="J48" s="27" t="s">
        <v>276</v>
      </c>
      <c r="K48" s="27"/>
      <c r="L48" s="27" t="s">
        <v>277</v>
      </c>
      <c r="M48" s="27"/>
      <c r="N48" s="29"/>
    </row>
    <row r="49" spans="1:14" ht="15.95" customHeight="1" x14ac:dyDescent="0.15">
      <c r="A49" s="19"/>
      <c r="B49" s="20"/>
      <c r="C49" s="35" t="s">
        <v>278</v>
      </c>
      <c r="D49" s="36" t="s">
        <v>279</v>
      </c>
      <c r="E49" s="36" t="s">
        <v>280</v>
      </c>
      <c r="F49" s="36" t="s">
        <v>281</v>
      </c>
      <c r="G49" s="36" t="s">
        <v>282</v>
      </c>
      <c r="H49" s="36" t="s">
        <v>283</v>
      </c>
      <c r="I49" s="36" t="s">
        <v>284</v>
      </c>
      <c r="J49" s="36"/>
      <c r="K49" s="36"/>
      <c r="L49" s="36"/>
      <c r="M49" s="36"/>
      <c r="N49" s="37" t="s">
        <v>285</v>
      </c>
    </row>
    <row r="50" spans="1:14" ht="15.95" customHeight="1" x14ac:dyDescent="0.15">
      <c r="A50" s="19"/>
      <c r="B50" s="20"/>
      <c r="C50" s="46"/>
      <c r="D50" s="41" t="s">
        <v>286</v>
      </c>
      <c r="E50" s="41" t="s">
        <v>287</v>
      </c>
      <c r="F50" s="41" t="s">
        <v>288</v>
      </c>
      <c r="G50" s="41" t="s">
        <v>289</v>
      </c>
      <c r="H50" s="41"/>
      <c r="I50" s="41"/>
      <c r="J50" s="41"/>
      <c r="K50" s="41"/>
      <c r="L50" s="41" t="s">
        <v>290</v>
      </c>
      <c r="M50" s="41"/>
      <c r="N50" s="42" t="s">
        <v>291</v>
      </c>
    </row>
    <row r="51" spans="1:14" ht="15.95" customHeight="1" x14ac:dyDescent="0.15">
      <c r="A51" s="19"/>
      <c r="B51" s="20"/>
      <c r="C51" s="33" t="s">
        <v>292</v>
      </c>
      <c r="D51" s="17" t="s">
        <v>293</v>
      </c>
      <c r="E51" s="17" t="s">
        <v>294</v>
      </c>
      <c r="F51" s="17" t="s">
        <v>295</v>
      </c>
      <c r="G51" s="17"/>
      <c r="H51" s="17"/>
      <c r="I51" s="17"/>
      <c r="J51" s="17" t="s">
        <v>296</v>
      </c>
      <c r="K51" s="17" t="s">
        <v>297</v>
      </c>
      <c r="L51" s="17"/>
      <c r="M51" s="17"/>
      <c r="N51" s="18"/>
    </row>
    <row r="52" spans="1:14" ht="15.95" customHeight="1" x14ac:dyDescent="0.15">
      <c r="A52" s="19"/>
      <c r="B52" s="20"/>
      <c r="C52" s="47"/>
      <c r="D52" s="27" t="s">
        <v>298</v>
      </c>
      <c r="E52" s="27"/>
      <c r="F52" s="27"/>
      <c r="G52" s="27"/>
      <c r="H52" s="27"/>
      <c r="I52" s="27"/>
      <c r="J52" s="27"/>
      <c r="K52" s="27"/>
      <c r="L52" s="27"/>
      <c r="M52" s="27"/>
      <c r="N52" s="29"/>
    </row>
    <row r="53" spans="1:14" ht="15.95" customHeight="1" x14ac:dyDescent="0.15">
      <c r="A53" s="19"/>
      <c r="B53" s="20"/>
      <c r="C53" s="35" t="s">
        <v>299</v>
      </c>
      <c r="D53" s="36" t="s">
        <v>300</v>
      </c>
      <c r="E53" s="36" t="s">
        <v>301</v>
      </c>
      <c r="F53" s="36" t="s">
        <v>302</v>
      </c>
      <c r="G53" s="36" t="s">
        <v>303</v>
      </c>
      <c r="H53" s="36" t="s">
        <v>304</v>
      </c>
      <c r="I53" s="36" t="s">
        <v>305</v>
      </c>
      <c r="J53" s="36" t="s">
        <v>306</v>
      </c>
      <c r="K53" s="36" t="s">
        <v>307</v>
      </c>
      <c r="L53" s="36" t="s">
        <v>308</v>
      </c>
      <c r="M53" s="36"/>
      <c r="N53" s="37" t="s">
        <v>309</v>
      </c>
    </row>
    <row r="54" spans="1:14" ht="15.95" customHeight="1" x14ac:dyDescent="0.15">
      <c r="A54" s="19"/>
      <c r="B54" s="20"/>
      <c r="C54" s="50"/>
      <c r="D54" s="1" t="s">
        <v>310</v>
      </c>
      <c r="E54" s="1" t="s">
        <v>311</v>
      </c>
      <c r="F54" s="1" t="s">
        <v>312</v>
      </c>
      <c r="G54" s="1" t="s">
        <v>313</v>
      </c>
      <c r="H54" s="1" t="s">
        <v>314</v>
      </c>
      <c r="L54" s="1" t="s">
        <v>315</v>
      </c>
      <c r="M54" s="1" t="s">
        <v>316</v>
      </c>
      <c r="N54" s="39" t="s">
        <v>317</v>
      </c>
    </row>
    <row r="55" spans="1:14" ht="15.95" customHeight="1" x14ac:dyDescent="0.15">
      <c r="A55" s="19"/>
      <c r="B55" s="20"/>
      <c r="C55" s="46"/>
      <c r="D55" s="41" t="s">
        <v>318</v>
      </c>
      <c r="E55" s="41" t="s">
        <v>319</v>
      </c>
      <c r="F55" s="41" t="s">
        <v>320</v>
      </c>
      <c r="G55" s="41"/>
      <c r="H55" s="41"/>
      <c r="I55" s="41"/>
      <c r="J55" s="41"/>
      <c r="K55" s="41"/>
      <c r="L55" s="41"/>
      <c r="M55" s="41"/>
      <c r="N55" s="42"/>
    </row>
    <row r="56" spans="1:14" ht="15.95" customHeight="1" x14ac:dyDescent="0.15">
      <c r="A56" s="19"/>
      <c r="B56" s="9"/>
      <c r="C56" s="51" t="s">
        <v>321</v>
      </c>
      <c r="D56" s="52" t="s">
        <v>322</v>
      </c>
      <c r="E56" s="52"/>
      <c r="F56" s="52"/>
      <c r="G56" s="52"/>
      <c r="H56" s="52" t="s">
        <v>323</v>
      </c>
      <c r="I56" s="52"/>
      <c r="J56" s="52"/>
      <c r="K56" s="52"/>
      <c r="L56" s="52"/>
      <c r="M56" s="52"/>
      <c r="N56" s="53"/>
    </row>
    <row r="57" spans="1:14" ht="15.95" customHeight="1" x14ac:dyDescent="0.15">
      <c r="A57" s="6"/>
      <c r="B57" s="12"/>
      <c r="C57" s="54" t="s">
        <v>16</v>
      </c>
      <c r="D57" s="13" t="s">
        <v>324</v>
      </c>
      <c r="E57" s="13" t="s">
        <v>325</v>
      </c>
      <c r="F57" s="13" t="s">
        <v>326</v>
      </c>
      <c r="G57" s="13" t="s">
        <v>327</v>
      </c>
      <c r="H57" s="13" t="s">
        <v>328</v>
      </c>
      <c r="I57" s="13" t="s">
        <v>329</v>
      </c>
      <c r="J57" s="13" t="s">
        <v>330</v>
      </c>
      <c r="K57" s="13" t="s">
        <v>331</v>
      </c>
      <c r="L57" s="13" t="s">
        <v>332</v>
      </c>
      <c r="M57" s="13" t="s">
        <v>333</v>
      </c>
      <c r="N57" s="14"/>
    </row>
    <row r="58" spans="1:14" ht="15.95" customHeight="1" x14ac:dyDescent="0.15">
      <c r="A58" s="19"/>
      <c r="B58" s="20"/>
      <c r="C58" s="38"/>
      <c r="D58" s="1" t="s">
        <v>334</v>
      </c>
      <c r="F58" s="1" t="s">
        <v>335</v>
      </c>
      <c r="G58" s="1" t="s">
        <v>336</v>
      </c>
      <c r="I58" s="1" t="s">
        <v>337</v>
      </c>
      <c r="J58" s="1" t="s">
        <v>338</v>
      </c>
      <c r="K58" s="1" t="s">
        <v>339</v>
      </c>
      <c r="L58" s="1" t="s">
        <v>340</v>
      </c>
      <c r="M58" s="1" t="s">
        <v>341</v>
      </c>
      <c r="N58" s="39"/>
    </row>
    <row r="59" spans="1:14" ht="15.95" customHeight="1" x14ac:dyDescent="0.15">
      <c r="A59" s="19" t="s">
        <v>342</v>
      </c>
      <c r="B59" s="20" t="s">
        <v>343</v>
      </c>
      <c r="C59" s="40"/>
      <c r="D59" s="41" t="s">
        <v>344</v>
      </c>
      <c r="E59" s="41"/>
      <c r="F59" s="41"/>
      <c r="G59" s="41"/>
      <c r="H59" s="41" t="s">
        <v>345</v>
      </c>
      <c r="I59" s="41"/>
      <c r="J59" s="41" t="s">
        <v>346</v>
      </c>
      <c r="K59" s="41"/>
      <c r="L59" s="41" t="s">
        <v>347</v>
      </c>
      <c r="M59" s="41" t="s">
        <v>348</v>
      </c>
      <c r="N59" s="42" t="s">
        <v>349</v>
      </c>
    </row>
    <row r="60" spans="1:14" ht="15.95" customHeight="1" x14ac:dyDescent="0.15">
      <c r="A60" s="19"/>
      <c r="B60" s="20"/>
      <c r="C60" s="43" t="s">
        <v>350</v>
      </c>
      <c r="D60" s="44" t="s">
        <v>193</v>
      </c>
      <c r="E60" s="44"/>
      <c r="F60" s="44"/>
      <c r="G60" s="44"/>
      <c r="H60" s="44"/>
      <c r="I60" s="44"/>
      <c r="J60" s="44"/>
      <c r="K60" s="44"/>
      <c r="L60" s="44"/>
      <c r="M60" s="44"/>
      <c r="N60" s="45"/>
    </row>
    <row r="61" spans="1:14" ht="15.95" customHeight="1" x14ac:dyDescent="0.15">
      <c r="A61" s="19"/>
      <c r="B61" s="20"/>
      <c r="C61" s="30" t="s">
        <v>60</v>
      </c>
      <c r="D61" s="31" t="s">
        <v>351</v>
      </c>
      <c r="E61" s="31" t="s">
        <v>352</v>
      </c>
      <c r="F61" s="31"/>
      <c r="G61" s="31"/>
      <c r="H61" s="31"/>
      <c r="I61" s="31"/>
      <c r="J61" s="31"/>
      <c r="K61" s="31"/>
      <c r="L61" s="31"/>
      <c r="M61" s="31"/>
      <c r="N61" s="32"/>
    </row>
    <row r="62" spans="1:14" ht="15.95" customHeight="1" x14ac:dyDescent="0.15">
      <c r="A62" s="19"/>
      <c r="B62" s="20"/>
      <c r="C62" s="43" t="s">
        <v>66</v>
      </c>
      <c r="D62" s="44" t="s">
        <v>353</v>
      </c>
      <c r="E62" s="44" t="s">
        <v>354</v>
      </c>
      <c r="F62" s="44" t="s">
        <v>355</v>
      </c>
      <c r="G62" s="44"/>
      <c r="H62" s="44"/>
      <c r="I62" s="44" t="s">
        <v>356</v>
      </c>
      <c r="J62" s="44" t="s">
        <v>357</v>
      </c>
      <c r="K62" s="44"/>
      <c r="L62" s="44"/>
      <c r="M62" s="44" t="s">
        <v>358</v>
      </c>
      <c r="N62" s="45" t="s">
        <v>359</v>
      </c>
    </row>
    <row r="63" spans="1:14" ht="15.95" customHeight="1" x14ac:dyDescent="0.15">
      <c r="A63" s="19"/>
      <c r="B63" s="20"/>
      <c r="C63" s="35" t="s">
        <v>80</v>
      </c>
      <c r="D63" s="36" t="s">
        <v>360</v>
      </c>
      <c r="E63" s="36" t="s">
        <v>361</v>
      </c>
      <c r="F63" s="36" t="s">
        <v>362</v>
      </c>
      <c r="G63" s="36" t="s">
        <v>363</v>
      </c>
      <c r="H63" s="36" t="s">
        <v>364</v>
      </c>
      <c r="I63" s="36" t="s">
        <v>365</v>
      </c>
      <c r="J63" s="36" t="s">
        <v>366</v>
      </c>
      <c r="K63" s="36" t="s">
        <v>367</v>
      </c>
      <c r="L63" s="36"/>
      <c r="M63" s="36" t="s">
        <v>368</v>
      </c>
      <c r="N63" s="37"/>
    </row>
    <row r="64" spans="1:14" ht="15.95" customHeight="1" x14ac:dyDescent="0.15">
      <c r="A64" s="19"/>
      <c r="B64" s="20"/>
      <c r="C64" s="55"/>
      <c r="D64" s="1" t="s">
        <v>369</v>
      </c>
      <c r="I64" s="1" t="s">
        <v>370</v>
      </c>
      <c r="N64" s="39"/>
    </row>
    <row r="65" spans="1:14" ht="15.95" customHeight="1" x14ac:dyDescent="0.15">
      <c r="A65" s="19"/>
      <c r="B65" s="20"/>
      <c r="C65" s="56"/>
      <c r="D65" s="41" t="s">
        <v>371</v>
      </c>
      <c r="E65" s="41"/>
      <c r="F65" s="41"/>
      <c r="G65" s="41"/>
      <c r="H65" s="41" t="s">
        <v>372</v>
      </c>
      <c r="I65" s="41"/>
      <c r="J65" s="41"/>
      <c r="K65" s="41"/>
      <c r="L65" s="41"/>
      <c r="M65" s="41"/>
      <c r="N65" s="42"/>
    </row>
    <row r="66" spans="1:14" ht="15.95" customHeight="1" x14ac:dyDescent="0.15">
      <c r="A66" s="19"/>
      <c r="B66" s="20"/>
      <c r="C66" s="33" t="s">
        <v>90</v>
      </c>
      <c r="D66" s="17" t="s">
        <v>373</v>
      </c>
      <c r="E66" s="17" t="s">
        <v>374</v>
      </c>
      <c r="F66" s="17" t="s">
        <v>375</v>
      </c>
      <c r="G66" s="17" t="s">
        <v>376</v>
      </c>
      <c r="H66" s="17" t="s">
        <v>377</v>
      </c>
      <c r="I66" s="17" t="s">
        <v>378</v>
      </c>
      <c r="J66" s="17" t="s">
        <v>379</v>
      </c>
      <c r="K66" s="17" t="s">
        <v>380</v>
      </c>
      <c r="L66" s="17" t="s">
        <v>381</v>
      </c>
      <c r="M66" s="17" t="s">
        <v>382</v>
      </c>
      <c r="N66" s="18" t="s">
        <v>383</v>
      </c>
    </row>
    <row r="67" spans="1:14" ht="15.95" customHeight="1" x14ac:dyDescent="0.15">
      <c r="A67" s="19"/>
      <c r="B67" s="20"/>
      <c r="C67" s="25"/>
      <c r="D67" s="27" t="s">
        <v>384</v>
      </c>
      <c r="E67" s="27" t="s">
        <v>385</v>
      </c>
      <c r="F67" s="27" t="s">
        <v>386</v>
      </c>
      <c r="G67" s="27" t="s">
        <v>387</v>
      </c>
      <c r="H67" s="27" t="s">
        <v>388</v>
      </c>
      <c r="I67" s="27" t="s">
        <v>389</v>
      </c>
      <c r="J67" s="27"/>
      <c r="K67" s="27"/>
      <c r="L67" s="27"/>
      <c r="M67" s="27"/>
      <c r="N67" s="29"/>
    </row>
    <row r="68" spans="1:14" ht="15.95" customHeight="1" x14ac:dyDescent="0.15">
      <c r="A68" s="19"/>
      <c r="B68" s="57"/>
      <c r="C68" s="35" t="s">
        <v>390</v>
      </c>
      <c r="D68" s="36" t="s">
        <v>391</v>
      </c>
      <c r="E68" s="36" t="s">
        <v>392</v>
      </c>
      <c r="F68" s="36" t="s">
        <v>393</v>
      </c>
      <c r="G68" s="36" t="s">
        <v>394</v>
      </c>
      <c r="H68" s="36" t="s">
        <v>395</v>
      </c>
      <c r="I68" s="36" t="s">
        <v>396</v>
      </c>
      <c r="J68" s="36" t="s">
        <v>397</v>
      </c>
      <c r="K68" s="36" t="s">
        <v>398</v>
      </c>
      <c r="L68" s="36" t="s">
        <v>399</v>
      </c>
      <c r="M68" s="36" t="s">
        <v>400</v>
      </c>
      <c r="N68" s="37" t="s">
        <v>401</v>
      </c>
    </row>
    <row r="69" spans="1:14" ht="15.95" customHeight="1" x14ac:dyDescent="0.15">
      <c r="A69" s="19"/>
      <c r="B69" s="20"/>
      <c r="C69" s="40"/>
      <c r="D69" s="41" t="s">
        <v>402</v>
      </c>
      <c r="E69" s="41" t="s">
        <v>403</v>
      </c>
      <c r="F69" s="41"/>
      <c r="G69" s="41"/>
      <c r="H69" s="41"/>
      <c r="I69" s="41"/>
      <c r="J69" s="41"/>
      <c r="K69" s="41"/>
      <c r="L69" s="41"/>
      <c r="M69" s="41"/>
      <c r="N69" s="42"/>
    </row>
    <row r="70" spans="1:14" ht="15.95" customHeight="1" x14ac:dyDescent="0.15">
      <c r="A70" s="19"/>
      <c r="B70" s="20"/>
      <c r="C70" s="33" t="s">
        <v>108</v>
      </c>
      <c r="D70" s="17" t="s">
        <v>404</v>
      </c>
      <c r="E70" s="17" t="s">
        <v>405</v>
      </c>
      <c r="F70" s="17" t="s">
        <v>406</v>
      </c>
      <c r="G70" s="17" t="s">
        <v>407</v>
      </c>
      <c r="H70" s="17" t="s">
        <v>408</v>
      </c>
      <c r="I70" s="17" t="s">
        <v>409</v>
      </c>
      <c r="J70" s="17" t="s">
        <v>410</v>
      </c>
      <c r="K70" s="17" t="s">
        <v>411</v>
      </c>
      <c r="L70" s="17" t="s">
        <v>412</v>
      </c>
      <c r="M70" s="17" t="s">
        <v>413</v>
      </c>
      <c r="N70" s="18" t="s">
        <v>414</v>
      </c>
    </row>
    <row r="71" spans="1:14" ht="15.95" customHeight="1" x14ac:dyDescent="0.15">
      <c r="A71" s="19"/>
      <c r="B71" s="20"/>
      <c r="C71" s="25"/>
      <c r="D71" s="27" t="s">
        <v>415</v>
      </c>
      <c r="E71" s="27" t="s">
        <v>416</v>
      </c>
      <c r="F71" s="27" t="s">
        <v>417</v>
      </c>
      <c r="G71" s="27" t="s">
        <v>418</v>
      </c>
      <c r="H71" s="27"/>
      <c r="I71" s="27" t="s">
        <v>419</v>
      </c>
      <c r="J71" s="27" t="s">
        <v>420</v>
      </c>
      <c r="K71" s="27"/>
      <c r="L71" s="27"/>
      <c r="M71" s="27"/>
      <c r="N71" s="29"/>
    </row>
    <row r="72" spans="1:14" ht="15.95" customHeight="1" x14ac:dyDescent="0.15">
      <c r="A72" s="19"/>
      <c r="B72" s="20"/>
      <c r="C72" s="35" t="s">
        <v>120</v>
      </c>
      <c r="D72" s="36" t="s">
        <v>421</v>
      </c>
      <c r="E72" s="36" t="s">
        <v>422</v>
      </c>
      <c r="F72" s="36" t="s">
        <v>423</v>
      </c>
      <c r="G72" s="36" t="s">
        <v>424</v>
      </c>
      <c r="H72" s="36" t="s">
        <v>425</v>
      </c>
      <c r="I72" s="36" t="s">
        <v>426</v>
      </c>
      <c r="J72" s="36" t="s">
        <v>427</v>
      </c>
      <c r="K72" s="36" t="s">
        <v>428</v>
      </c>
      <c r="L72" s="36" t="s">
        <v>429</v>
      </c>
      <c r="M72" s="36" t="s">
        <v>430</v>
      </c>
      <c r="N72" s="37" t="s">
        <v>431</v>
      </c>
    </row>
    <row r="73" spans="1:14" ht="15.95" customHeight="1" x14ac:dyDescent="0.15">
      <c r="A73" s="19"/>
      <c r="B73" s="20"/>
      <c r="C73" s="38"/>
      <c r="D73" s="1" t="s">
        <v>432</v>
      </c>
      <c r="E73" s="1" t="s">
        <v>433</v>
      </c>
      <c r="F73" s="1" t="s">
        <v>434</v>
      </c>
      <c r="G73" s="1" t="s">
        <v>435</v>
      </c>
      <c r="H73" s="1" t="s">
        <v>436</v>
      </c>
      <c r="I73" s="1" t="s">
        <v>437</v>
      </c>
      <c r="J73" s="1" t="s">
        <v>438</v>
      </c>
      <c r="K73" s="1" t="s">
        <v>439</v>
      </c>
      <c r="L73" s="1" t="s">
        <v>440</v>
      </c>
      <c r="M73" s="1" t="s">
        <v>441</v>
      </c>
      <c r="N73" s="39"/>
    </row>
    <row r="74" spans="1:14" ht="15.95" customHeight="1" x14ac:dyDescent="0.15">
      <c r="A74" s="19"/>
      <c r="B74" s="20"/>
      <c r="C74" s="56"/>
      <c r="D74" s="41" t="s">
        <v>442</v>
      </c>
      <c r="E74" s="41"/>
      <c r="F74" s="41"/>
      <c r="G74" s="41"/>
      <c r="H74" s="41"/>
      <c r="I74" s="41"/>
      <c r="J74" s="41"/>
      <c r="K74" s="41"/>
      <c r="L74" s="41"/>
      <c r="M74" s="41"/>
      <c r="N74" s="42"/>
    </row>
    <row r="75" spans="1:14" ht="15.95" customHeight="1" x14ac:dyDescent="0.15">
      <c r="A75" s="19"/>
      <c r="B75" s="20"/>
      <c r="C75" s="33" t="s">
        <v>137</v>
      </c>
      <c r="D75" s="17" t="s">
        <v>443</v>
      </c>
      <c r="E75" s="17" t="s">
        <v>444</v>
      </c>
      <c r="F75" s="17" t="s">
        <v>445</v>
      </c>
      <c r="G75" s="17" t="s">
        <v>446</v>
      </c>
      <c r="H75" s="17" t="s">
        <v>447</v>
      </c>
      <c r="I75" s="17" t="s">
        <v>448</v>
      </c>
      <c r="J75" s="17" t="s">
        <v>449</v>
      </c>
      <c r="K75" s="17" t="s">
        <v>450</v>
      </c>
      <c r="L75" s="17"/>
      <c r="M75" s="17"/>
      <c r="N75" s="18"/>
    </row>
    <row r="76" spans="1:14" ht="15.95" customHeight="1" x14ac:dyDescent="0.15">
      <c r="A76" s="19"/>
      <c r="B76" s="20"/>
      <c r="C76" s="21"/>
      <c r="D76" s="23" t="s">
        <v>451</v>
      </c>
      <c r="E76" s="23"/>
      <c r="F76" s="23"/>
      <c r="G76" s="23"/>
      <c r="H76" s="23"/>
      <c r="I76" s="23"/>
      <c r="J76" s="23"/>
      <c r="K76" s="23"/>
      <c r="L76" s="23"/>
      <c r="M76" s="23"/>
      <c r="N76" s="24"/>
    </row>
    <row r="77" spans="1:14" ht="15.95" customHeight="1" x14ac:dyDescent="0.15">
      <c r="A77" s="19"/>
      <c r="B77" s="20"/>
      <c r="C77" s="34"/>
      <c r="D77" s="27" t="s">
        <v>452</v>
      </c>
      <c r="E77" s="27"/>
      <c r="F77" s="27"/>
      <c r="G77" s="27"/>
      <c r="H77" s="27"/>
      <c r="I77" s="27"/>
      <c r="J77" s="27"/>
      <c r="K77" s="27"/>
      <c r="L77" s="27"/>
      <c r="M77" s="27"/>
      <c r="N77" s="29"/>
    </row>
    <row r="78" spans="1:14" ht="15.95" customHeight="1" x14ac:dyDescent="0.15">
      <c r="A78" s="19"/>
      <c r="B78" s="20"/>
      <c r="C78" s="35" t="s">
        <v>149</v>
      </c>
      <c r="D78" s="36" t="s">
        <v>453</v>
      </c>
      <c r="E78" s="36" t="s">
        <v>454</v>
      </c>
      <c r="F78" s="36" t="s">
        <v>455</v>
      </c>
      <c r="G78" s="36" t="s">
        <v>456</v>
      </c>
      <c r="H78" s="36" t="s">
        <v>457</v>
      </c>
      <c r="I78" s="36" t="s">
        <v>458</v>
      </c>
      <c r="J78" s="36" t="s">
        <v>459</v>
      </c>
      <c r="K78" s="36"/>
      <c r="L78" s="36"/>
      <c r="M78" s="36"/>
      <c r="N78" s="37" t="s">
        <v>460</v>
      </c>
    </row>
    <row r="79" spans="1:14" ht="15.95" customHeight="1" x14ac:dyDescent="0.15">
      <c r="A79" s="19"/>
      <c r="B79" s="20"/>
      <c r="C79" s="40"/>
      <c r="D79" s="41" t="s">
        <v>461</v>
      </c>
      <c r="E79" s="41"/>
      <c r="F79" s="41"/>
      <c r="G79" s="41"/>
      <c r="H79" s="41"/>
      <c r="I79" s="41"/>
      <c r="J79" s="41"/>
      <c r="K79" s="41"/>
      <c r="L79" s="41"/>
      <c r="M79" s="41"/>
      <c r="N79" s="42"/>
    </row>
    <row r="80" spans="1:14" ht="15.95" customHeight="1" x14ac:dyDescent="0.15">
      <c r="A80" s="19"/>
      <c r="B80" s="20"/>
      <c r="C80" s="33" t="s">
        <v>169</v>
      </c>
      <c r="D80" s="17" t="s">
        <v>462</v>
      </c>
      <c r="E80" s="17" t="s">
        <v>463</v>
      </c>
      <c r="F80" s="17" t="s">
        <v>464</v>
      </c>
      <c r="G80" s="17" t="s">
        <v>465</v>
      </c>
      <c r="H80" s="17" t="s">
        <v>466</v>
      </c>
      <c r="I80" s="17" t="s">
        <v>467</v>
      </c>
      <c r="J80" s="17" t="s">
        <v>468</v>
      </c>
      <c r="K80" s="17" t="s">
        <v>469</v>
      </c>
      <c r="L80" s="17" t="s">
        <v>470</v>
      </c>
      <c r="M80" s="17" t="s">
        <v>471</v>
      </c>
      <c r="N80" s="18" t="s">
        <v>472</v>
      </c>
    </row>
    <row r="81" spans="1:14" ht="15.95" customHeight="1" x14ac:dyDescent="0.15">
      <c r="A81" s="19"/>
      <c r="B81" s="20"/>
      <c r="C81" s="58"/>
      <c r="D81" s="23" t="s">
        <v>473</v>
      </c>
      <c r="E81" s="23" t="s">
        <v>474</v>
      </c>
      <c r="F81" s="23" t="s">
        <v>475</v>
      </c>
      <c r="G81" s="23" t="s">
        <v>476</v>
      </c>
      <c r="H81" s="23" t="s">
        <v>477</v>
      </c>
      <c r="I81" s="23" t="s">
        <v>478</v>
      </c>
      <c r="J81" s="23" t="s">
        <v>479</v>
      </c>
      <c r="K81" s="23" t="s">
        <v>480</v>
      </c>
      <c r="L81" s="23" t="s">
        <v>481</v>
      </c>
      <c r="M81" s="23" t="s">
        <v>482</v>
      </c>
      <c r="N81" s="24"/>
    </row>
    <row r="82" spans="1:14" ht="15.95" customHeight="1" x14ac:dyDescent="0.15">
      <c r="A82" s="19"/>
      <c r="B82" s="20"/>
      <c r="C82" s="34"/>
      <c r="D82" s="27" t="s">
        <v>483</v>
      </c>
      <c r="E82" s="27"/>
      <c r="F82" s="27" t="s">
        <v>484</v>
      </c>
      <c r="G82" s="27" t="s">
        <v>485</v>
      </c>
      <c r="H82" s="27" t="s">
        <v>486</v>
      </c>
      <c r="I82" s="27" t="s">
        <v>487</v>
      </c>
      <c r="J82" s="27" t="s">
        <v>488</v>
      </c>
      <c r="K82" s="27" t="s">
        <v>489</v>
      </c>
      <c r="L82" s="27"/>
      <c r="M82" s="27" t="s">
        <v>490</v>
      </c>
      <c r="N82" s="29"/>
    </row>
    <row r="83" spans="1:14" ht="15.95" customHeight="1" x14ac:dyDescent="0.15">
      <c r="A83" s="19"/>
      <c r="B83" s="20"/>
      <c r="C83" s="30" t="s">
        <v>491</v>
      </c>
      <c r="D83" s="31" t="s">
        <v>193</v>
      </c>
      <c r="E83" s="31"/>
      <c r="F83" s="31"/>
      <c r="G83" s="31"/>
      <c r="H83" s="31"/>
      <c r="I83" s="31"/>
      <c r="J83" s="31"/>
      <c r="K83" s="31"/>
      <c r="L83" s="31"/>
      <c r="M83" s="31"/>
      <c r="N83" s="32"/>
    </row>
    <row r="84" spans="1:14" ht="15.95" customHeight="1" x14ac:dyDescent="0.15">
      <c r="A84" s="19"/>
      <c r="B84" s="20"/>
      <c r="C84" s="33" t="s">
        <v>184</v>
      </c>
      <c r="D84" s="17" t="s">
        <v>492</v>
      </c>
      <c r="E84" s="17" t="s">
        <v>493</v>
      </c>
      <c r="F84" s="17" t="s">
        <v>494</v>
      </c>
      <c r="G84" s="17"/>
      <c r="H84" s="17" t="s">
        <v>495</v>
      </c>
      <c r="I84" s="17" t="s">
        <v>496</v>
      </c>
      <c r="J84" s="17" t="s">
        <v>497</v>
      </c>
      <c r="K84" s="17" t="s">
        <v>498</v>
      </c>
      <c r="L84" s="17" t="s">
        <v>217</v>
      </c>
      <c r="M84" s="17" t="s">
        <v>179</v>
      </c>
      <c r="N84" s="18" t="s">
        <v>499</v>
      </c>
    </row>
    <row r="85" spans="1:14" ht="15.95" customHeight="1" x14ac:dyDescent="0.15">
      <c r="A85" s="19"/>
      <c r="B85" s="20"/>
      <c r="C85" s="34"/>
      <c r="D85" s="27" t="s">
        <v>500</v>
      </c>
      <c r="E85" s="27" t="s">
        <v>501</v>
      </c>
      <c r="F85" s="27"/>
      <c r="G85" s="27"/>
      <c r="H85" s="27"/>
      <c r="I85" s="27"/>
      <c r="J85" s="27"/>
      <c r="K85" s="27"/>
      <c r="L85" s="27"/>
      <c r="M85" s="27"/>
      <c r="N85" s="29"/>
    </row>
    <row r="86" spans="1:14" ht="15.95" customHeight="1" x14ac:dyDescent="0.15">
      <c r="A86" s="19"/>
      <c r="B86" s="20"/>
      <c r="C86" s="35" t="s">
        <v>194</v>
      </c>
      <c r="D86" s="36" t="s">
        <v>502</v>
      </c>
      <c r="E86" s="36" t="s">
        <v>503</v>
      </c>
      <c r="F86" s="36" t="s">
        <v>504</v>
      </c>
      <c r="G86" s="36" t="s">
        <v>505</v>
      </c>
      <c r="H86" s="36" t="s">
        <v>506</v>
      </c>
      <c r="I86" s="36" t="s">
        <v>507</v>
      </c>
      <c r="J86" s="36" t="s">
        <v>508</v>
      </c>
      <c r="K86" s="36" t="s">
        <v>509</v>
      </c>
      <c r="L86" s="36" t="s">
        <v>510</v>
      </c>
      <c r="M86" s="36" t="s">
        <v>511</v>
      </c>
      <c r="N86" s="37" t="s">
        <v>512</v>
      </c>
    </row>
    <row r="87" spans="1:14" ht="15.95" customHeight="1" x14ac:dyDescent="0.15">
      <c r="A87" s="19"/>
      <c r="B87" s="20"/>
      <c r="C87" s="38"/>
      <c r="D87" s="1" t="s">
        <v>513</v>
      </c>
      <c r="E87" s="1" t="s">
        <v>514</v>
      </c>
      <c r="G87" s="1" t="s">
        <v>515</v>
      </c>
      <c r="H87" s="1" t="s">
        <v>516</v>
      </c>
      <c r="I87" s="1" t="s">
        <v>517</v>
      </c>
      <c r="J87" s="1" t="s">
        <v>518</v>
      </c>
      <c r="K87" s="1" t="s">
        <v>519</v>
      </c>
      <c r="L87" s="1" t="s">
        <v>520</v>
      </c>
      <c r="M87" s="1" t="s">
        <v>521</v>
      </c>
      <c r="N87" s="39" t="s">
        <v>522</v>
      </c>
    </row>
    <row r="88" spans="1:14" ht="15.95" customHeight="1" x14ac:dyDescent="0.15">
      <c r="A88" s="19"/>
      <c r="B88" s="20"/>
      <c r="C88" s="56"/>
      <c r="D88" s="41" t="s">
        <v>523</v>
      </c>
      <c r="E88" s="41" t="s">
        <v>524</v>
      </c>
      <c r="F88" s="41"/>
      <c r="G88" s="41" t="s">
        <v>525</v>
      </c>
      <c r="H88" s="41" t="s">
        <v>526</v>
      </c>
      <c r="I88" s="41" t="s">
        <v>527</v>
      </c>
      <c r="J88" s="41" t="s">
        <v>528</v>
      </c>
      <c r="K88" s="41" t="s">
        <v>529</v>
      </c>
      <c r="L88" s="41"/>
      <c r="M88" s="41"/>
      <c r="N88" s="42"/>
    </row>
    <row r="89" spans="1:14" ht="15.95" customHeight="1" x14ac:dyDescent="0.15">
      <c r="A89" s="19"/>
      <c r="B89" s="20"/>
      <c r="C89" s="33" t="s">
        <v>206</v>
      </c>
      <c r="D89" s="17" t="s">
        <v>530</v>
      </c>
      <c r="E89" s="17" t="s">
        <v>531</v>
      </c>
      <c r="F89" s="17" t="s">
        <v>532</v>
      </c>
      <c r="G89" s="17" t="s">
        <v>533</v>
      </c>
      <c r="H89" s="17" t="s">
        <v>534</v>
      </c>
      <c r="I89" s="17" t="s">
        <v>535</v>
      </c>
      <c r="J89" s="17" t="s">
        <v>536</v>
      </c>
      <c r="K89" s="17" t="s">
        <v>537</v>
      </c>
      <c r="L89" s="17" t="s">
        <v>538</v>
      </c>
      <c r="M89" s="17" t="s">
        <v>539</v>
      </c>
      <c r="N89" s="18" t="s">
        <v>540</v>
      </c>
    </row>
    <row r="90" spans="1:14" ht="15.95" customHeight="1" x14ac:dyDescent="0.15">
      <c r="A90" s="19"/>
      <c r="B90" s="20"/>
      <c r="C90" s="25"/>
      <c r="D90" s="27" t="s">
        <v>541</v>
      </c>
      <c r="E90" s="27" t="s">
        <v>542</v>
      </c>
      <c r="F90" s="27" t="s">
        <v>543</v>
      </c>
      <c r="G90" s="27" t="s">
        <v>544</v>
      </c>
      <c r="H90" s="27" t="s">
        <v>545</v>
      </c>
      <c r="I90" s="27" t="s">
        <v>546</v>
      </c>
      <c r="J90" s="27" t="s">
        <v>547</v>
      </c>
      <c r="K90" s="27" t="s">
        <v>548</v>
      </c>
      <c r="L90" s="27" t="s">
        <v>549</v>
      </c>
      <c r="M90" s="27"/>
      <c r="N90" s="29"/>
    </row>
    <row r="91" spans="1:14" ht="15.95" customHeight="1" x14ac:dyDescent="0.15">
      <c r="A91" s="19"/>
      <c r="B91" s="20"/>
      <c r="C91" s="38" t="s">
        <v>227</v>
      </c>
      <c r="D91" s="1" t="s">
        <v>550</v>
      </c>
      <c r="E91" s="1" t="s">
        <v>551</v>
      </c>
      <c r="F91" s="1" t="s">
        <v>552</v>
      </c>
      <c r="N91" s="39"/>
    </row>
    <row r="92" spans="1:14" ht="15.95" customHeight="1" x14ac:dyDescent="0.15">
      <c r="A92" s="19"/>
      <c r="B92" s="20"/>
      <c r="C92" s="43" t="s">
        <v>553</v>
      </c>
      <c r="D92" s="44" t="s">
        <v>193</v>
      </c>
      <c r="E92" s="44"/>
      <c r="F92" s="44"/>
      <c r="G92" s="44"/>
      <c r="H92" s="44"/>
      <c r="I92" s="44"/>
      <c r="J92" s="44"/>
      <c r="K92" s="44"/>
      <c r="L92" s="44"/>
      <c r="M92" s="44"/>
      <c r="N92" s="45"/>
    </row>
    <row r="93" spans="1:14" ht="15.95" customHeight="1" x14ac:dyDescent="0.15">
      <c r="A93" s="19"/>
      <c r="B93" s="20"/>
      <c r="C93" s="40" t="s">
        <v>248</v>
      </c>
      <c r="D93" s="41" t="s">
        <v>554</v>
      </c>
      <c r="E93" s="41"/>
      <c r="F93" s="41"/>
      <c r="G93" s="41"/>
      <c r="H93" s="41"/>
      <c r="I93" s="41"/>
      <c r="J93" s="41"/>
      <c r="K93" s="41"/>
      <c r="L93" s="41"/>
      <c r="M93" s="41"/>
      <c r="N93" s="42"/>
    </row>
    <row r="94" spans="1:14" ht="15.95" customHeight="1" x14ac:dyDescent="0.15">
      <c r="A94" s="19"/>
      <c r="B94" s="20"/>
      <c r="C94" s="33" t="s">
        <v>264</v>
      </c>
      <c r="D94" s="17" t="s">
        <v>555</v>
      </c>
      <c r="E94" s="17" t="s">
        <v>556</v>
      </c>
      <c r="F94" s="17" t="s">
        <v>557</v>
      </c>
      <c r="G94" s="17" t="s">
        <v>558</v>
      </c>
      <c r="H94" s="17"/>
      <c r="I94" s="17"/>
      <c r="J94" s="17"/>
      <c r="K94" s="17"/>
      <c r="L94" s="17"/>
      <c r="M94" s="17"/>
      <c r="N94" s="18"/>
    </row>
    <row r="95" spans="1:14" ht="15.95" customHeight="1" x14ac:dyDescent="0.15">
      <c r="A95" s="19"/>
      <c r="B95" s="20"/>
      <c r="C95" s="21"/>
      <c r="D95" s="23" t="s">
        <v>559</v>
      </c>
      <c r="E95" s="23" t="s">
        <v>560</v>
      </c>
      <c r="F95" s="23"/>
      <c r="G95" s="23"/>
      <c r="H95" s="23"/>
      <c r="I95" s="23"/>
      <c r="J95" s="23"/>
      <c r="K95" s="23" t="s">
        <v>561</v>
      </c>
      <c r="L95" s="23"/>
      <c r="M95" s="23"/>
      <c r="N95" s="24"/>
    </row>
    <row r="96" spans="1:14" ht="15.95" customHeight="1" x14ac:dyDescent="0.15">
      <c r="A96" s="19"/>
      <c r="B96" s="20"/>
      <c r="C96" s="34"/>
      <c r="D96" s="27" t="s">
        <v>562</v>
      </c>
      <c r="E96" s="27"/>
      <c r="F96" s="27"/>
      <c r="G96" s="27"/>
      <c r="H96" s="27"/>
      <c r="I96" s="27"/>
      <c r="J96" s="27"/>
      <c r="K96" s="27"/>
      <c r="L96" s="27"/>
      <c r="M96" s="27"/>
      <c r="N96" s="29"/>
    </row>
    <row r="97" spans="1:14" ht="15.95" customHeight="1" x14ac:dyDescent="0.15">
      <c r="A97" s="19"/>
      <c r="B97" s="20"/>
      <c r="C97" s="30" t="s">
        <v>563</v>
      </c>
      <c r="D97" s="31" t="s">
        <v>193</v>
      </c>
      <c r="E97" s="31"/>
      <c r="F97" s="31"/>
      <c r="G97" s="31"/>
      <c r="H97" s="31"/>
      <c r="I97" s="31"/>
      <c r="J97" s="31"/>
      <c r="K97" s="31"/>
      <c r="L97" s="31"/>
      <c r="M97" s="31"/>
      <c r="N97" s="32"/>
    </row>
    <row r="98" spans="1:14" ht="15.95" customHeight="1" x14ac:dyDescent="0.15">
      <c r="A98" s="19"/>
      <c r="B98" s="20"/>
      <c r="C98" s="43" t="s">
        <v>564</v>
      </c>
      <c r="D98" s="44" t="s">
        <v>565</v>
      </c>
      <c r="E98" s="44"/>
      <c r="F98" s="44"/>
      <c r="G98" s="44"/>
      <c r="H98" s="44"/>
      <c r="I98" s="44"/>
      <c r="J98" s="44"/>
      <c r="K98" s="44"/>
      <c r="L98" s="44"/>
      <c r="M98" s="44"/>
      <c r="N98" s="45"/>
    </row>
    <row r="99" spans="1:14" ht="15.95" customHeight="1" x14ac:dyDescent="0.15">
      <c r="A99" s="19"/>
      <c r="B99" s="20"/>
      <c r="C99" s="30" t="s">
        <v>566</v>
      </c>
      <c r="D99" s="31" t="s">
        <v>193</v>
      </c>
      <c r="E99" s="31"/>
      <c r="F99" s="31"/>
      <c r="G99" s="31"/>
      <c r="H99" s="31"/>
      <c r="I99" s="31"/>
      <c r="J99" s="31"/>
      <c r="K99" s="31"/>
      <c r="L99" s="31"/>
      <c r="M99" s="31"/>
      <c r="N99" s="32"/>
    </row>
    <row r="100" spans="1:14" ht="15.95" customHeight="1" x14ac:dyDescent="0.15">
      <c r="A100" s="19"/>
      <c r="B100" s="20"/>
      <c r="C100" s="43" t="s">
        <v>567</v>
      </c>
      <c r="D100" s="44" t="s">
        <v>193</v>
      </c>
      <c r="E100" s="44"/>
      <c r="F100" s="44"/>
      <c r="G100" s="44"/>
      <c r="H100" s="44"/>
      <c r="I100" s="44"/>
      <c r="J100" s="44"/>
      <c r="K100" s="44"/>
      <c r="L100" s="44"/>
      <c r="M100" s="44"/>
      <c r="N100" s="45"/>
    </row>
    <row r="101" spans="1:14" ht="15.95" customHeight="1" x14ac:dyDescent="0.15">
      <c r="A101" s="19"/>
      <c r="B101" s="20"/>
      <c r="C101" s="30" t="s">
        <v>568</v>
      </c>
      <c r="D101" s="31" t="s">
        <v>569</v>
      </c>
      <c r="E101" s="31"/>
      <c r="F101" s="31"/>
      <c r="G101" s="31" t="s">
        <v>570</v>
      </c>
      <c r="H101" s="31"/>
      <c r="I101" s="31"/>
      <c r="J101" s="31"/>
      <c r="K101" s="31"/>
      <c r="L101" s="31"/>
      <c r="M101" s="31"/>
      <c r="N101" s="32"/>
    </row>
    <row r="102" spans="1:14" ht="15.95" customHeight="1" x14ac:dyDescent="0.15">
      <c r="A102" s="19"/>
      <c r="B102" s="20"/>
      <c r="C102" s="33" t="s">
        <v>278</v>
      </c>
      <c r="D102" s="17" t="s">
        <v>571</v>
      </c>
      <c r="E102" s="17" t="s">
        <v>572</v>
      </c>
      <c r="F102" s="17" t="s">
        <v>573</v>
      </c>
      <c r="G102" s="17" t="s">
        <v>574</v>
      </c>
      <c r="H102" s="17" t="s">
        <v>575</v>
      </c>
      <c r="I102" s="17" t="s">
        <v>576</v>
      </c>
      <c r="J102" s="17" t="s">
        <v>577</v>
      </c>
      <c r="K102" s="17" t="s">
        <v>578</v>
      </c>
      <c r="L102" s="17" t="s">
        <v>579</v>
      </c>
      <c r="M102" s="17" t="s">
        <v>580</v>
      </c>
      <c r="N102" s="18" t="s">
        <v>581</v>
      </c>
    </row>
    <row r="103" spans="1:14" ht="15.95" customHeight="1" x14ac:dyDescent="0.15">
      <c r="A103" s="19"/>
      <c r="B103" s="20"/>
      <c r="C103" s="58"/>
      <c r="D103" s="23" t="s">
        <v>582</v>
      </c>
      <c r="E103" s="23" t="s">
        <v>583</v>
      </c>
      <c r="F103" s="23" t="s">
        <v>584</v>
      </c>
      <c r="G103" s="23" t="s">
        <v>585</v>
      </c>
      <c r="H103" s="23" t="s">
        <v>586</v>
      </c>
      <c r="I103" s="23" t="s">
        <v>587</v>
      </c>
      <c r="J103" s="23" t="s">
        <v>588</v>
      </c>
      <c r="K103" s="23" t="s">
        <v>589</v>
      </c>
      <c r="L103" s="23" t="s">
        <v>590</v>
      </c>
      <c r="M103" s="23" t="s">
        <v>591</v>
      </c>
      <c r="N103" s="24" t="s">
        <v>592</v>
      </c>
    </row>
    <row r="104" spans="1:14" ht="15.95" customHeight="1" x14ac:dyDescent="0.15">
      <c r="A104" s="19"/>
      <c r="B104" s="20"/>
      <c r="C104" s="58"/>
      <c r="D104" s="23" t="s">
        <v>593</v>
      </c>
      <c r="E104" s="23" t="s">
        <v>594</v>
      </c>
      <c r="F104" s="23" t="s">
        <v>595</v>
      </c>
      <c r="G104" s="23"/>
      <c r="H104" s="23"/>
      <c r="I104" s="23"/>
      <c r="J104" s="23"/>
      <c r="K104" s="23" t="s">
        <v>596</v>
      </c>
      <c r="L104" s="23" t="s">
        <v>597</v>
      </c>
      <c r="M104" s="23" t="s">
        <v>598</v>
      </c>
      <c r="N104" s="24" t="s">
        <v>599</v>
      </c>
    </row>
    <row r="105" spans="1:14" ht="15.95" customHeight="1" x14ac:dyDescent="0.15">
      <c r="A105" s="19"/>
      <c r="B105" s="20"/>
      <c r="C105" s="34"/>
      <c r="D105" s="27" t="s">
        <v>600</v>
      </c>
      <c r="E105" s="27"/>
      <c r="F105" s="27"/>
      <c r="G105" s="27"/>
      <c r="H105" s="27"/>
      <c r="I105" s="27" t="s">
        <v>601</v>
      </c>
      <c r="J105" s="27"/>
      <c r="K105" s="27"/>
      <c r="L105" s="27"/>
      <c r="M105" s="27"/>
      <c r="N105" s="29"/>
    </row>
    <row r="106" spans="1:14" ht="15.95" customHeight="1" x14ac:dyDescent="0.15">
      <c r="A106" s="19"/>
      <c r="B106" s="20"/>
      <c r="C106" s="30" t="s">
        <v>602</v>
      </c>
      <c r="D106" s="31" t="s">
        <v>193</v>
      </c>
      <c r="E106" s="31"/>
      <c r="F106" s="31"/>
      <c r="G106" s="31"/>
      <c r="H106" s="31"/>
      <c r="I106" s="31"/>
      <c r="J106" s="31"/>
      <c r="K106" s="31"/>
      <c r="L106" s="31"/>
      <c r="M106" s="31"/>
      <c r="N106" s="32"/>
    </row>
    <row r="107" spans="1:14" ht="15.95" customHeight="1" x14ac:dyDescent="0.15">
      <c r="A107" s="19"/>
      <c r="B107" s="20"/>
      <c r="C107" s="33" t="s">
        <v>603</v>
      </c>
      <c r="D107" s="17" t="s">
        <v>604</v>
      </c>
      <c r="E107" s="17" t="s">
        <v>605</v>
      </c>
      <c r="F107" s="17" t="s">
        <v>606</v>
      </c>
      <c r="G107" s="17" t="s">
        <v>607</v>
      </c>
      <c r="H107" s="17" t="s">
        <v>608</v>
      </c>
      <c r="I107" s="17" t="s">
        <v>609</v>
      </c>
      <c r="J107" s="17" t="s">
        <v>610</v>
      </c>
      <c r="K107" s="17" t="s">
        <v>611</v>
      </c>
      <c r="L107" s="17" t="s">
        <v>612</v>
      </c>
      <c r="M107" s="17" t="s">
        <v>613</v>
      </c>
      <c r="N107" s="18" t="s">
        <v>614</v>
      </c>
    </row>
    <row r="108" spans="1:14" ht="15.95" customHeight="1" x14ac:dyDescent="0.15">
      <c r="A108" s="19"/>
      <c r="B108" s="20"/>
      <c r="C108" s="34"/>
      <c r="D108" s="27" t="s">
        <v>615</v>
      </c>
      <c r="E108" s="27" t="s">
        <v>616</v>
      </c>
      <c r="F108" s="27"/>
      <c r="G108" s="27"/>
      <c r="H108" s="27"/>
      <c r="I108" s="27"/>
      <c r="J108" s="27"/>
      <c r="K108" s="27" t="s">
        <v>617</v>
      </c>
      <c r="L108" s="27" t="s">
        <v>618</v>
      </c>
      <c r="M108" s="27" t="s">
        <v>619</v>
      </c>
      <c r="N108" s="29"/>
    </row>
    <row r="109" spans="1:14" ht="15.95" customHeight="1" x14ac:dyDescent="0.15">
      <c r="A109" s="19"/>
      <c r="B109" s="20"/>
      <c r="C109" s="35" t="s">
        <v>292</v>
      </c>
      <c r="D109" s="36" t="s">
        <v>620</v>
      </c>
      <c r="E109" s="36" t="s">
        <v>621</v>
      </c>
      <c r="F109" s="36" t="s">
        <v>622</v>
      </c>
      <c r="G109" s="36" t="s">
        <v>623</v>
      </c>
      <c r="H109" s="36" t="s">
        <v>624</v>
      </c>
      <c r="I109" s="36" t="s">
        <v>625</v>
      </c>
      <c r="J109" s="36" t="s">
        <v>626</v>
      </c>
      <c r="K109" s="36" t="s">
        <v>627</v>
      </c>
      <c r="L109" s="36" t="s">
        <v>628</v>
      </c>
      <c r="M109" s="36" t="s">
        <v>629</v>
      </c>
      <c r="N109" s="37" t="s">
        <v>630</v>
      </c>
    </row>
    <row r="110" spans="1:14" ht="15.95" customHeight="1" x14ac:dyDescent="0.15">
      <c r="A110" s="19"/>
      <c r="B110" s="20"/>
      <c r="C110" s="56"/>
      <c r="D110" s="41" t="s">
        <v>631</v>
      </c>
      <c r="E110" s="41"/>
      <c r="F110" s="41"/>
      <c r="G110" s="41"/>
      <c r="H110" s="41"/>
      <c r="I110" s="41" t="s">
        <v>632</v>
      </c>
      <c r="J110" s="41" t="s">
        <v>633</v>
      </c>
      <c r="K110" s="41" t="s">
        <v>634</v>
      </c>
      <c r="L110" s="41" t="s">
        <v>635</v>
      </c>
      <c r="M110" s="41" t="s">
        <v>636</v>
      </c>
      <c r="N110" s="42"/>
    </row>
    <row r="111" spans="1:14" ht="15.95" customHeight="1" x14ac:dyDescent="0.15">
      <c r="A111" s="19"/>
      <c r="B111" s="20"/>
      <c r="C111" s="33" t="s">
        <v>321</v>
      </c>
      <c r="D111" s="17" t="s">
        <v>637</v>
      </c>
      <c r="E111" s="17" t="s">
        <v>638</v>
      </c>
      <c r="F111" s="17" t="s">
        <v>639</v>
      </c>
      <c r="G111" s="17" t="s">
        <v>640</v>
      </c>
      <c r="H111" s="17"/>
      <c r="I111" s="17"/>
      <c r="J111" s="17" t="s">
        <v>641</v>
      </c>
      <c r="K111" s="17" t="s">
        <v>642</v>
      </c>
      <c r="L111" s="17"/>
      <c r="M111" s="17"/>
      <c r="N111" s="18"/>
    </row>
    <row r="112" spans="1:14" ht="15.95" customHeight="1" x14ac:dyDescent="0.15">
      <c r="A112" s="8"/>
      <c r="B112" s="9"/>
      <c r="C112" s="59"/>
      <c r="D112" s="52" t="s">
        <v>643</v>
      </c>
      <c r="E112" s="52"/>
      <c r="F112" s="52"/>
      <c r="G112" s="52"/>
      <c r="H112" s="52"/>
      <c r="I112" s="52"/>
      <c r="J112" s="52"/>
      <c r="K112" s="52"/>
      <c r="L112" s="52"/>
      <c r="M112" s="52"/>
      <c r="N112" s="53"/>
    </row>
    <row r="113" spans="1:14" ht="15.95" customHeight="1" x14ac:dyDescent="0.15">
      <c r="A113" s="6"/>
      <c r="B113" s="12"/>
      <c r="C113" s="54" t="s">
        <v>16</v>
      </c>
      <c r="D113" s="13" t="s">
        <v>644</v>
      </c>
      <c r="E113" s="13" t="s">
        <v>645</v>
      </c>
      <c r="F113" s="13" t="s">
        <v>646</v>
      </c>
      <c r="G113" s="13" t="s">
        <v>647</v>
      </c>
      <c r="H113" s="13" t="s">
        <v>648</v>
      </c>
      <c r="I113" s="13" t="s">
        <v>649</v>
      </c>
      <c r="J113" s="13" t="s">
        <v>650</v>
      </c>
      <c r="K113" s="13" t="s">
        <v>651</v>
      </c>
      <c r="L113" s="13" t="s">
        <v>652</v>
      </c>
      <c r="M113" s="13"/>
      <c r="N113" s="14"/>
    </row>
    <row r="114" spans="1:14" ht="15.95" customHeight="1" x14ac:dyDescent="0.15">
      <c r="A114" s="19"/>
      <c r="B114" s="20"/>
      <c r="C114" s="56"/>
      <c r="D114" s="41" t="s">
        <v>653</v>
      </c>
      <c r="E114" s="41" t="s">
        <v>654</v>
      </c>
      <c r="F114" s="41"/>
      <c r="G114" s="41"/>
      <c r="H114" s="41"/>
      <c r="I114" s="41"/>
      <c r="J114" s="41"/>
      <c r="K114" s="41"/>
      <c r="L114" s="41"/>
      <c r="M114" s="41"/>
      <c r="N114" s="42"/>
    </row>
    <row r="115" spans="1:14" ht="15.95" customHeight="1" x14ac:dyDescent="0.15">
      <c r="A115" s="19" t="s">
        <v>655</v>
      </c>
      <c r="B115" s="20" t="s">
        <v>656</v>
      </c>
      <c r="C115" s="43" t="s">
        <v>80</v>
      </c>
      <c r="D115" s="60" t="s">
        <v>657</v>
      </c>
      <c r="E115" s="60" t="s">
        <v>658</v>
      </c>
      <c r="F115" s="60"/>
      <c r="G115" s="60"/>
      <c r="H115" s="60" t="s">
        <v>659</v>
      </c>
      <c r="I115" s="44"/>
      <c r="J115" s="44"/>
      <c r="K115" s="44" t="s">
        <v>660</v>
      </c>
      <c r="L115" s="44"/>
      <c r="M115" s="44"/>
      <c r="N115" s="45"/>
    </row>
    <row r="116" spans="1:14" ht="15.95" customHeight="1" x14ac:dyDescent="0.15">
      <c r="A116" s="19"/>
      <c r="B116" s="20"/>
      <c r="C116" s="35" t="s">
        <v>390</v>
      </c>
      <c r="D116" s="36" t="s">
        <v>661</v>
      </c>
      <c r="E116" s="36" t="s">
        <v>662</v>
      </c>
      <c r="F116" s="36" t="s">
        <v>663</v>
      </c>
      <c r="G116" s="36" t="s">
        <v>664</v>
      </c>
      <c r="H116" s="36" t="s">
        <v>665</v>
      </c>
      <c r="I116" s="36" t="s">
        <v>666</v>
      </c>
      <c r="J116" s="36" t="s">
        <v>667</v>
      </c>
      <c r="K116" s="36" t="s">
        <v>668</v>
      </c>
      <c r="L116" s="36"/>
      <c r="M116" s="36"/>
      <c r="N116" s="37"/>
    </row>
    <row r="117" spans="1:14" ht="15.95" customHeight="1" x14ac:dyDescent="0.15">
      <c r="A117" s="19"/>
      <c r="B117" s="20"/>
      <c r="C117" s="56"/>
      <c r="D117" s="41" t="s">
        <v>669</v>
      </c>
      <c r="E117" s="41"/>
      <c r="F117" s="41"/>
      <c r="G117" s="41"/>
      <c r="H117" s="41"/>
      <c r="I117" s="41"/>
      <c r="J117" s="41"/>
      <c r="K117" s="41"/>
      <c r="L117" s="41"/>
      <c r="M117" s="41"/>
      <c r="N117" s="42"/>
    </row>
    <row r="118" spans="1:14" ht="15.95" customHeight="1" x14ac:dyDescent="0.15">
      <c r="A118" s="19"/>
      <c r="B118" s="20"/>
      <c r="C118" s="33" t="s">
        <v>120</v>
      </c>
      <c r="D118" s="17" t="s">
        <v>670</v>
      </c>
      <c r="E118" s="17" t="s">
        <v>671</v>
      </c>
      <c r="F118" s="17" t="s">
        <v>672</v>
      </c>
      <c r="G118" s="17" t="s">
        <v>673</v>
      </c>
      <c r="H118" s="23"/>
      <c r="I118" s="23"/>
      <c r="J118" s="23"/>
      <c r="K118" s="23"/>
      <c r="L118" s="23"/>
      <c r="M118" s="23"/>
      <c r="N118" s="24"/>
    </row>
    <row r="119" spans="1:14" ht="15.95" customHeight="1" x14ac:dyDescent="0.15">
      <c r="A119" s="19"/>
      <c r="B119" s="57"/>
      <c r="C119" s="30" t="s">
        <v>149</v>
      </c>
      <c r="D119" s="31" t="s">
        <v>674</v>
      </c>
      <c r="E119" s="31" t="s">
        <v>675</v>
      </c>
      <c r="F119" s="31" t="s">
        <v>676</v>
      </c>
      <c r="G119" s="31"/>
      <c r="H119" s="31"/>
      <c r="I119" s="31"/>
      <c r="J119" s="31"/>
      <c r="K119" s="31"/>
      <c r="L119" s="31"/>
      <c r="M119" s="31"/>
      <c r="N119" s="32"/>
    </row>
    <row r="120" spans="1:14" ht="15.95" customHeight="1" x14ac:dyDescent="0.15">
      <c r="A120" s="19"/>
      <c r="B120" s="57"/>
      <c r="C120" s="33" t="s">
        <v>564</v>
      </c>
      <c r="D120" s="17" t="s">
        <v>677</v>
      </c>
      <c r="E120" s="17" t="s">
        <v>678</v>
      </c>
      <c r="F120" s="17" t="s">
        <v>679</v>
      </c>
      <c r="G120" s="17" t="s">
        <v>680</v>
      </c>
      <c r="H120" s="17" t="s">
        <v>681</v>
      </c>
      <c r="I120" s="17" t="s">
        <v>682</v>
      </c>
      <c r="J120" s="17" t="s">
        <v>683</v>
      </c>
      <c r="K120" s="17" t="s">
        <v>684</v>
      </c>
      <c r="L120" s="17"/>
      <c r="M120" s="17"/>
      <c r="N120" s="18"/>
    </row>
    <row r="121" spans="1:14" ht="15.95" customHeight="1" x14ac:dyDescent="0.15">
      <c r="A121" s="19"/>
      <c r="B121" s="57"/>
      <c r="C121" s="34"/>
      <c r="D121" s="27" t="s">
        <v>685</v>
      </c>
      <c r="E121" s="27" t="s">
        <v>686</v>
      </c>
      <c r="F121" s="27" t="s">
        <v>687</v>
      </c>
      <c r="G121" s="27" t="s">
        <v>688</v>
      </c>
      <c r="H121" s="27" t="s">
        <v>689</v>
      </c>
      <c r="I121" s="27"/>
      <c r="J121" s="27"/>
      <c r="K121" s="27"/>
      <c r="L121" s="27"/>
      <c r="M121" s="27"/>
      <c r="N121" s="29"/>
    </row>
    <row r="122" spans="1:14" ht="15.95" customHeight="1" x14ac:dyDescent="0.15">
      <c r="A122" s="19"/>
      <c r="B122" s="20"/>
      <c r="C122" s="35" t="s">
        <v>568</v>
      </c>
      <c r="D122" s="36" t="s">
        <v>690</v>
      </c>
      <c r="E122" s="36" t="s">
        <v>691</v>
      </c>
      <c r="F122" s="36" t="s">
        <v>692</v>
      </c>
      <c r="G122" s="36"/>
      <c r="H122" s="36"/>
      <c r="I122" s="36"/>
      <c r="J122" s="36" t="s">
        <v>693</v>
      </c>
      <c r="K122" s="36"/>
      <c r="L122" s="36"/>
      <c r="M122" s="36"/>
      <c r="N122" s="37" t="s">
        <v>694</v>
      </c>
    </row>
    <row r="123" spans="1:14" ht="15.95" customHeight="1" x14ac:dyDescent="0.15">
      <c r="A123" s="19"/>
      <c r="B123" s="20"/>
      <c r="C123" s="55"/>
      <c r="D123" s="1" t="s">
        <v>695</v>
      </c>
      <c r="N123" s="39"/>
    </row>
    <row r="124" spans="1:14" ht="15.95" customHeight="1" x14ac:dyDescent="0.15">
      <c r="A124" s="19"/>
      <c r="B124" s="20"/>
      <c r="C124" s="56"/>
      <c r="D124" s="41" t="s">
        <v>696</v>
      </c>
      <c r="E124" s="41"/>
      <c r="F124" s="41"/>
      <c r="G124" s="41"/>
      <c r="H124" s="41"/>
      <c r="I124" s="41"/>
      <c r="J124" s="41"/>
      <c r="K124" s="41"/>
      <c r="L124" s="41"/>
      <c r="M124" s="41"/>
      <c r="N124" s="42"/>
    </row>
    <row r="125" spans="1:14" ht="15.95" customHeight="1" x14ac:dyDescent="0.15">
      <c r="A125" s="19"/>
      <c r="B125" s="20"/>
      <c r="C125" s="25" t="s">
        <v>603</v>
      </c>
      <c r="D125" s="27" t="s">
        <v>697</v>
      </c>
      <c r="E125" s="27" t="s">
        <v>698</v>
      </c>
      <c r="F125" s="23"/>
      <c r="G125" s="23"/>
      <c r="H125" s="27"/>
      <c r="I125" s="27"/>
      <c r="J125" s="27"/>
      <c r="K125" s="27"/>
      <c r="L125" s="27"/>
      <c r="M125" s="27"/>
      <c r="N125" s="29"/>
    </row>
    <row r="126" spans="1:14" ht="15.95" customHeight="1" x14ac:dyDescent="0.15">
      <c r="A126" s="19"/>
      <c r="B126" s="20"/>
      <c r="C126" s="35" t="s">
        <v>321</v>
      </c>
      <c r="D126" s="36" t="s">
        <v>699</v>
      </c>
      <c r="E126" s="36" t="s">
        <v>700</v>
      </c>
      <c r="F126" s="36" t="s">
        <v>701</v>
      </c>
      <c r="G126" s="36" t="s">
        <v>702</v>
      </c>
      <c r="H126" s="36" t="s">
        <v>703</v>
      </c>
      <c r="I126" s="36" t="s">
        <v>704</v>
      </c>
      <c r="J126" s="36" t="s">
        <v>705</v>
      </c>
      <c r="K126" s="36" t="s">
        <v>706</v>
      </c>
      <c r="L126" s="36" t="s">
        <v>707</v>
      </c>
      <c r="M126" s="36" t="s">
        <v>708</v>
      </c>
      <c r="N126" s="37"/>
    </row>
    <row r="127" spans="1:14" ht="15.95" customHeight="1" x14ac:dyDescent="0.15">
      <c r="A127" s="19"/>
      <c r="B127" s="20"/>
      <c r="C127" s="56"/>
      <c r="D127" s="41" t="s">
        <v>709</v>
      </c>
      <c r="E127" s="41"/>
      <c r="F127" s="41"/>
      <c r="G127" s="41"/>
      <c r="H127" s="41"/>
      <c r="I127" s="41"/>
      <c r="J127" s="41"/>
      <c r="K127" s="41"/>
      <c r="L127" s="41"/>
      <c r="M127" s="41"/>
      <c r="N127" s="42"/>
    </row>
    <row r="128" spans="1:14" ht="15.95" customHeight="1" x14ac:dyDescent="0.15">
      <c r="A128" s="19"/>
      <c r="B128" s="20"/>
      <c r="C128" s="33" t="s">
        <v>710</v>
      </c>
      <c r="D128" s="17" t="s">
        <v>711</v>
      </c>
      <c r="E128" s="17" t="s">
        <v>712</v>
      </c>
      <c r="F128" s="17" t="s">
        <v>713</v>
      </c>
      <c r="G128" s="17" t="s">
        <v>714</v>
      </c>
      <c r="H128" s="17" t="s">
        <v>715</v>
      </c>
      <c r="I128" s="17" t="s">
        <v>716</v>
      </c>
      <c r="J128" s="17"/>
      <c r="K128" s="17"/>
      <c r="L128" s="17"/>
      <c r="M128" s="17"/>
      <c r="N128" s="18"/>
    </row>
    <row r="129" spans="1:14" ht="15.95" customHeight="1" x14ac:dyDescent="0.15">
      <c r="A129" s="19"/>
      <c r="B129" s="9"/>
      <c r="C129" s="59"/>
      <c r="D129" s="52" t="s">
        <v>717</v>
      </c>
      <c r="E129" s="52"/>
      <c r="F129" s="52"/>
      <c r="G129" s="52"/>
      <c r="H129" s="52"/>
      <c r="I129" s="52"/>
      <c r="J129" s="52"/>
      <c r="K129" s="52" t="s">
        <v>718</v>
      </c>
      <c r="L129" s="52" t="s">
        <v>719</v>
      </c>
      <c r="M129" s="52" t="s">
        <v>720</v>
      </c>
      <c r="N129" s="53" t="s">
        <v>721</v>
      </c>
    </row>
    <row r="130" spans="1:14" ht="15.95" customHeight="1" x14ac:dyDescent="0.15">
      <c r="A130" s="6"/>
      <c r="B130" s="12"/>
      <c r="C130" s="54" t="s">
        <v>390</v>
      </c>
      <c r="D130" s="13" t="s">
        <v>722</v>
      </c>
      <c r="E130" s="13" t="s">
        <v>723</v>
      </c>
      <c r="F130" s="13" t="s">
        <v>724</v>
      </c>
      <c r="G130" s="13" t="s">
        <v>725</v>
      </c>
      <c r="H130" s="13" t="s">
        <v>726</v>
      </c>
      <c r="I130" s="13" t="s">
        <v>727</v>
      </c>
      <c r="J130" s="13"/>
      <c r="K130" s="13" t="s">
        <v>728</v>
      </c>
      <c r="L130" s="13" t="s">
        <v>729</v>
      </c>
      <c r="M130" s="13" t="s">
        <v>730</v>
      </c>
      <c r="N130" s="14" t="s">
        <v>731</v>
      </c>
    </row>
    <row r="131" spans="1:14" ht="15.95" customHeight="1" x14ac:dyDescent="0.15">
      <c r="A131" s="19"/>
      <c r="B131" s="20"/>
      <c r="C131" s="38"/>
      <c r="D131" s="1" t="s">
        <v>732</v>
      </c>
      <c r="E131" s="1" t="s">
        <v>733</v>
      </c>
      <c r="F131" s="1" t="s">
        <v>734</v>
      </c>
      <c r="G131" s="1" t="s">
        <v>735</v>
      </c>
      <c r="H131" s="1" t="s">
        <v>736</v>
      </c>
      <c r="I131" s="1" t="s">
        <v>737</v>
      </c>
      <c r="J131" s="1" t="s">
        <v>738</v>
      </c>
      <c r="K131" s="1" t="s">
        <v>739</v>
      </c>
      <c r="N131" s="39"/>
    </row>
    <row r="132" spans="1:14" ht="15.95" customHeight="1" x14ac:dyDescent="0.15">
      <c r="A132" s="19"/>
      <c r="B132" s="20"/>
      <c r="C132" s="40"/>
      <c r="D132" s="41" t="s">
        <v>740</v>
      </c>
      <c r="E132" s="41"/>
      <c r="F132" s="41"/>
      <c r="G132" s="41"/>
      <c r="H132" s="41"/>
      <c r="I132" s="41"/>
      <c r="J132" s="41"/>
      <c r="K132" s="41"/>
      <c r="L132" s="41"/>
      <c r="M132" s="41"/>
      <c r="N132" s="42"/>
    </row>
    <row r="133" spans="1:14" ht="15.95" customHeight="1" x14ac:dyDescent="0.15">
      <c r="A133" s="19" t="s">
        <v>741</v>
      </c>
      <c r="B133" s="20" t="s">
        <v>742</v>
      </c>
      <c r="C133" s="43" t="s">
        <v>108</v>
      </c>
      <c r="D133" s="44" t="s">
        <v>743</v>
      </c>
      <c r="E133" s="44" t="s">
        <v>744</v>
      </c>
      <c r="F133" s="44" t="s">
        <v>745</v>
      </c>
      <c r="G133" s="44" t="s">
        <v>746</v>
      </c>
      <c r="H133" s="44" t="s">
        <v>747</v>
      </c>
      <c r="I133" s="44" t="s">
        <v>748</v>
      </c>
      <c r="J133" s="44"/>
      <c r="K133" s="44"/>
      <c r="L133" s="44"/>
      <c r="M133" s="44"/>
      <c r="N133" s="45"/>
    </row>
    <row r="134" spans="1:14" ht="15.95" customHeight="1" x14ac:dyDescent="0.15">
      <c r="A134" s="19"/>
      <c r="B134" s="20"/>
      <c r="C134" s="30" t="s">
        <v>564</v>
      </c>
      <c r="D134" s="61" t="s">
        <v>749</v>
      </c>
      <c r="E134" s="31"/>
      <c r="F134" s="31"/>
      <c r="G134" s="31"/>
      <c r="H134" s="31"/>
      <c r="J134" s="31" t="s">
        <v>486</v>
      </c>
      <c r="K134" s="31"/>
      <c r="L134" s="31"/>
      <c r="M134" s="31"/>
      <c r="N134" s="32"/>
    </row>
    <row r="135" spans="1:14" ht="15.95" customHeight="1" x14ac:dyDescent="0.15">
      <c r="A135" s="19"/>
      <c r="B135" s="20"/>
      <c r="C135" s="33" t="s">
        <v>568</v>
      </c>
      <c r="D135" s="17" t="s">
        <v>750</v>
      </c>
      <c r="E135" s="17" t="s">
        <v>751</v>
      </c>
      <c r="F135" s="17" t="s">
        <v>752</v>
      </c>
      <c r="G135" s="17" t="s">
        <v>753</v>
      </c>
      <c r="H135" s="17" t="s">
        <v>754</v>
      </c>
      <c r="I135" s="17" t="s">
        <v>755</v>
      </c>
      <c r="J135" s="23" t="s">
        <v>756</v>
      </c>
      <c r="K135" s="17"/>
      <c r="L135" s="23" t="s">
        <v>757</v>
      </c>
      <c r="M135" s="17"/>
      <c r="N135" s="18"/>
    </row>
    <row r="136" spans="1:14" ht="15.95" customHeight="1" x14ac:dyDescent="0.15">
      <c r="A136" s="19"/>
      <c r="B136" s="20"/>
      <c r="C136" s="25"/>
      <c r="D136" s="27" t="s">
        <v>758</v>
      </c>
      <c r="E136" s="27" t="s">
        <v>759</v>
      </c>
      <c r="F136" s="27"/>
      <c r="G136" s="27" t="s">
        <v>760</v>
      </c>
      <c r="H136" s="27"/>
      <c r="I136" s="27"/>
      <c r="J136" s="27" t="s">
        <v>761</v>
      </c>
      <c r="K136" s="27"/>
      <c r="L136" s="27"/>
      <c r="M136" s="27"/>
      <c r="N136" s="29"/>
    </row>
    <row r="137" spans="1:14" ht="15.95" customHeight="1" x14ac:dyDescent="0.15">
      <c r="A137" s="19"/>
      <c r="B137" s="20"/>
      <c r="C137" s="38" t="s">
        <v>710</v>
      </c>
      <c r="D137" s="1" t="s">
        <v>762</v>
      </c>
      <c r="E137" s="1" t="s">
        <v>763</v>
      </c>
      <c r="F137" s="1" t="s">
        <v>764</v>
      </c>
      <c r="G137" s="1" t="s">
        <v>765</v>
      </c>
      <c r="H137" s="1" t="s">
        <v>766</v>
      </c>
      <c r="N137" s="39"/>
    </row>
    <row r="138" spans="1:14" ht="15.95" customHeight="1" x14ac:dyDescent="0.15">
      <c r="A138" s="19"/>
      <c r="B138" s="20"/>
      <c r="C138" s="38"/>
      <c r="D138" s="1" t="s">
        <v>767</v>
      </c>
      <c r="N138" s="39"/>
    </row>
    <row r="139" spans="1:14" ht="15.95" customHeight="1" x14ac:dyDescent="0.15">
      <c r="A139" s="19"/>
      <c r="B139" s="20"/>
      <c r="C139" s="10"/>
      <c r="D139" s="62" t="s">
        <v>768</v>
      </c>
      <c r="E139" s="62"/>
      <c r="F139" s="62"/>
      <c r="G139" s="62"/>
      <c r="H139" s="62"/>
      <c r="I139" s="62"/>
      <c r="J139" s="62"/>
      <c r="K139" s="62"/>
      <c r="L139" s="62"/>
      <c r="M139" s="62"/>
      <c r="N139" s="39"/>
    </row>
    <row r="140" spans="1:14" ht="15.95" customHeight="1" x14ac:dyDescent="0.15">
      <c r="A140" s="6" t="s">
        <v>769</v>
      </c>
      <c r="B140" s="12" t="s">
        <v>770</v>
      </c>
      <c r="C140" s="25" t="s">
        <v>568</v>
      </c>
      <c r="D140" s="27" t="s">
        <v>771</v>
      </c>
      <c r="E140" s="27" t="s">
        <v>772</v>
      </c>
      <c r="F140" s="27"/>
      <c r="G140" s="27"/>
      <c r="H140" s="27"/>
      <c r="I140" s="27"/>
      <c r="J140" s="27"/>
      <c r="K140" s="27"/>
      <c r="L140" s="27"/>
      <c r="M140" s="27"/>
      <c r="N140" s="63"/>
    </row>
    <row r="141" spans="1:14" ht="15.95" customHeight="1" x14ac:dyDescent="0.15">
      <c r="A141" s="19"/>
      <c r="B141" s="20"/>
      <c r="C141" s="38" t="s">
        <v>710</v>
      </c>
      <c r="D141" s="1" t="s">
        <v>773</v>
      </c>
      <c r="E141" s="1" t="s">
        <v>774</v>
      </c>
      <c r="F141" s="1" t="s">
        <v>775</v>
      </c>
      <c r="G141" s="1" t="s">
        <v>776</v>
      </c>
      <c r="H141" s="1" t="s">
        <v>777</v>
      </c>
      <c r="I141" s="1" t="s">
        <v>544</v>
      </c>
      <c r="J141" s="1" t="s">
        <v>778</v>
      </c>
      <c r="N141" s="39"/>
    </row>
    <row r="142" spans="1:14" ht="15.95" customHeight="1" x14ac:dyDescent="0.15">
      <c r="A142" s="8"/>
      <c r="B142" s="9"/>
      <c r="C142" s="10"/>
      <c r="D142" s="62" t="s">
        <v>779</v>
      </c>
      <c r="E142" s="62"/>
      <c r="F142" s="62"/>
      <c r="G142" s="62"/>
      <c r="H142" s="62"/>
      <c r="I142" s="62" t="s">
        <v>780</v>
      </c>
      <c r="J142" s="64"/>
      <c r="K142" s="62"/>
      <c r="L142" s="62"/>
      <c r="M142" s="62"/>
      <c r="N142" s="65"/>
    </row>
    <row r="143" spans="1:14" ht="15.95" customHeight="1" x14ac:dyDescent="0.15">
      <c r="A143" s="6" t="s">
        <v>781</v>
      </c>
      <c r="B143" s="12" t="s">
        <v>782</v>
      </c>
      <c r="C143" s="66" t="s">
        <v>108</v>
      </c>
      <c r="D143" s="67" t="s">
        <v>783</v>
      </c>
      <c r="E143" s="67" t="s">
        <v>784</v>
      </c>
      <c r="F143" s="67" t="s">
        <v>785</v>
      </c>
      <c r="G143" s="67"/>
      <c r="H143" s="67"/>
      <c r="I143" s="67"/>
      <c r="J143" s="67"/>
      <c r="K143" s="67"/>
      <c r="L143" s="67"/>
      <c r="M143" s="67"/>
      <c r="N143" s="63"/>
    </row>
    <row r="144" spans="1:14" ht="15.95" customHeight="1" x14ac:dyDescent="0.15">
      <c r="A144" s="8"/>
      <c r="B144" s="9"/>
      <c r="C144" s="10" t="s">
        <v>710</v>
      </c>
      <c r="D144" s="68" t="s">
        <v>786</v>
      </c>
      <c r="E144" s="62"/>
      <c r="F144" s="62"/>
      <c r="G144" s="62"/>
      <c r="H144" s="62"/>
      <c r="I144" s="62"/>
      <c r="J144" s="62"/>
      <c r="K144" s="62"/>
      <c r="L144" s="62"/>
      <c r="M144" s="62"/>
      <c r="N144" s="65"/>
    </row>
    <row r="145" spans="1:14" ht="15.95" customHeight="1" x14ac:dyDescent="0.15">
      <c r="A145" s="11" t="s">
        <v>787</v>
      </c>
      <c r="B145" s="69" t="s">
        <v>788</v>
      </c>
      <c r="C145" s="70" t="s">
        <v>710</v>
      </c>
      <c r="D145" s="71" t="s">
        <v>789</v>
      </c>
      <c r="E145" s="71"/>
      <c r="F145" s="71"/>
      <c r="G145" s="71" t="s">
        <v>790</v>
      </c>
      <c r="H145" s="71"/>
      <c r="I145" s="71"/>
      <c r="J145" s="71"/>
      <c r="K145" s="71"/>
      <c r="L145" s="71"/>
      <c r="M145" s="71"/>
      <c r="N145" s="72"/>
    </row>
    <row r="146" spans="1:14" ht="15.95" customHeight="1" x14ac:dyDescent="0.15">
      <c r="A146" s="6" t="s">
        <v>791</v>
      </c>
      <c r="B146" s="12" t="s">
        <v>792</v>
      </c>
      <c r="C146" s="73" t="s">
        <v>710</v>
      </c>
      <c r="D146" s="74" t="s">
        <v>793</v>
      </c>
      <c r="E146" s="74" t="s">
        <v>794</v>
      </c>
      <c r="F146" s="75"/>
      <c r="G146" s="74"/>
      <c r="H146" s="74" t="s">
        <v>795</v>
      </c>
      <c r="I146" s="74"/>
      <c r="J146" s="74"/>
      <c r="K146" s="74"/>
      <c r="L146" s="74"/>
      <c r="M146" s="74"/>
      <c r="N146" s="76"/>
    </row>
    <row r="147" spans="1:14" ht="15.95" customHeight="1" x14ac:dyDescent="0.15">
      <c r="A147" s="8"/>
      <c r="B147" s="9"/>
      <c r="C147" s="51" t="s">
        <v>796</v>
      </c>
      <c r="D147" s="52" t="s">
        <v>193</v>
      </c>
      <c r="E147" s="52"/>
      <c r="F147" s="52"/>
      <c r="G147" s="52"/>
      <c r="H147" s="52"/>
      <c r="I147" s="52"/>
      <c r="J147" s="52"/>
      <c r="K147" s="52"/>
      <c r="L147" s="52"/>
      <c r="M147" s="52"/>
      <c r="N147" s="53"/>
    </row>
  </sheetData>
  <mergeCells count="2">
    <mergeCell ref="C3:N3"/>
    <mergeCell ref="D4:N4"/>
  </mergeCells>
  <phoneticPr fontId="8"/>
  <pageMargins left="1.23" right="0.52013888888888893" top="0.62013888888888891" bottom="0.39027777777777778" header="0.51180555555555562" footer="0.51180555555555562"/>
  <pageSetup paperSize="8" scale="65" firstPageNumber="0" orientation="portrait" horizontalDpi="300" verticalDpi="300" r:id="rId1"/>
  <headerFooter alignWithMargins="0"/>
  <rowBreaks count="1" manualBreakCount="1">
    <brk id="11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9"/>
  <sheetViews>
    <sheetView showGridLines="0" zoomScale="130" zoomScaleNormal="130" zoomScaleSheetLayoutView="100" workbookViewId="0"/>
  </sheetViews>
  <sheetFormatPr defaultRowHeight="20.100000000000001" customHeight="1" x14ac:dyDescent="0.15"/>
  <cols>
    <col min="1" max="1" width="4" customWidth="1"/>
  </cols>
  <sheetData>
    <row r="2" spans="2:10" ht="20.100000000000001" customHeight="1" x14ac:dyDescent="0.15">
      <c r="B2" s="4" t="s">
        <v>825</v>
      </c>
    </row>
    <row r="3" spans="2:10" ht="20.100000000000001" customHeight="1" x14ac:dyDescent="0.15">
      <c r="B3" s="4"/>
    </row>
    <row r="5" spans="2:10" ht="20.100000000000001" customHeight="1" x14ac:dyDescent="0.15">
      <c r="B5" s="144" t="s">
        <v>826</v>
      </c>
      <c r="C5" s="143"/>
      <c r="D5" s="143"/>
      <c r="E5" s="143"/>
      <c r="F5" s="143"/>
      <c r="G5" s="143"/>
      <c r="H5" s="143"/>
      <c r="I5" s="143"/>
      <c r="J5" s="143"/>
    </row>
    <row r="6" spans="2:10" ht="20.100000000000001" customHeight="1" thickBot="1" x14ac:dyDescent="0.2">
      <c r="B6" s="144"/>
      <c r="C6" s="143"/>
      <c r="D6" s="143"/>
      <c r="E6" s="143"/>
      <c r="F6" s="143"/>
      <c r="G6" s="143"/>
      <c r="H6" s="143"/>
      <c r="I6" s="143"/>
      <c r="J6" s="143"/>
    </row>
    <row r="7" spans="2:10" ht="20.100000000000001" customHeight="1" thickBot="1" x14ac:dyDescent="0.2">
      <c r="B7" s="147" t="s">
        <v>827</v>
      </c>
      <c r="C7" s="148"/>
      <c r="D7" s="148"/>
      <c r="E7" s="148"/>
      <c r="F7" s="148"/>
      <c r="G7" s="148"/>
      <c r="H7" s="148"/>
      <c r="I7" s="148"/>
      <c r="J7" s="149"/>
    </row>
    <row r="8" spans="2:10" ht="20.100000000000001" customHeight="1" x14ac:dyDescent="0.15">
      <c r="B8" s="813" t="s">
        <v>819</v>
      </c>
      <c r="C8" s="815" t="s">
        <v>888</v>
      </c>
      <c r="D8" s="815"/>
      <c r="E8" s="815"/>
      <c r="F8" s="815"/>
      <c r="G8" s="815"/>
      <c r="H8" s="815"/>
      <c r="I8" s="815"/>
      <c r="J8" s="816"/>
    </row>
    <row r="9" spans="2:10" ht="20.100000000000001" customHeight="1" x14ac:dyDescent="0.15">
      <c r="B9" s="814"/>
      <c r="C9" s="817"/>
      <c r="D9" s="817"/>
      <c r="E9" s="817"/>
      <c r="F9" s="817"/>
      <c r="G9" s="817"/>
      <c r="H9" s="817"/>
      <c r="I9" s="817"/>
      <c r="J9" s="818"/>
    </row>
    <row r="10" spans="2:10" ht="20.100000000000001" customHeight="1" x14ac:dyDescent="0.15">
      <c r="B10" s="819" t="s">
        <v>820</v>
      </c>
      <c r="C10" s="820" t="s">
        <v>889</v>
      </c>
      <c r="D10" s="821"/>
      <c r="E10" s="821"/>
      <c r="F10" s="821"/>
      <c r="G10" s="821"/>
      <c r="H10" s="821"/>
      <c r="I10" s="821"/>
      <c r="J10" s="822"/>
    </row>
    <row r="11" spans="2:10" ht="20.100000000000001" customHeight="1" x14ac:dyDescent="0.15">
      <c r="B11" s="807"/>
      <c r="C11" s="823"/>
      <c r="D11" s="824"/>
      <c r="E11" s="824"/>
      <c r="F11" s="824"/>
      <c r="G11" s="824"/>
      <c r="H11" s="824"/>
      <c r="I11" s="824"/>
      <c r="J11" s="825"/>
    </row>
    <row r="12" spans="2:10" ht="20.100000000000001" customHeight="1" x14ac:dyDescent="0.15">
      <c r="B12" s="807"/>
      <c r="C12" s="823"/>
      <c r="D12" s="824"/>
      <c r="E12" s="824"/>
      <c r="F12" s="824"/>
      <c r="G12" s="824"/>
      <c r="H12" s="824"/>
      <c r="I12" s="824"/>
      <c r="J12" s="825"/>
    </row>
    <row r="13" spans="2:10" ht="20.100000000000001" customHeight="1" x14ac:dyDescent="0.15">
      <c r="B13" s="807"/>
      <c r="C13" s="823"/>
      <c r="D13" s="824"/>
      <c r="E13" s="824"/>
      <c r="F13" s="824"/>
      <c r="G13" s="824"/>
      <c r="H13" s="824"/>
      <c r="I13" s="824"/>
      <c r="J13" s="825"/>
    </row>
    <row r="14" spans="2:10" ht="20.100000000000001" customHeight="1" x14ac:dyDescent="0.15">
      <c r="B14" s="814"/>
      <c r="C14" s="823"/>
      <c r="D14" s="824"/>
      <c r="E14" s="824"/>
      <c r="F14" s="824"/>
      <c r="G14" s="824"/>
      <c r="H14" s="824"/>
      <c r="I14" s="824"/>
      <c r="J14" s="825"/>
    </row>
    <row r="15" spans="2:10" ht="20.100000000000001" customHeight="1" x14ac:dyDescent="0.15">
      <c r="B15" s="819" t="s">
        <v>821</v>
      </c>
      <c r="C15" s="821" t="s">
        <v>824</v>
      </c>
      <c r="D15" s="821"/>
      <c r="E15" s="821"/>
      <c r="F15" s="821"/>
      <c r="G15" s="821"/>
      <c r="H15" s="821"/>
      <c r="I15" s="821"/>
      <c r="J15" s="822"/>
    </row>
    <row r="16" spans="2:10" ht="20.100000000000001" customHeight="1" x14ac:dyDescent="0.15">
      <c r="B16" s="814"/>
      <c r="C16" s="826"/>
      <c r="D16" s="826"/>
      <c r="E16" s="826"/>
      <c r="F16" s="826"/>
      <c r="G16" s="826"/>
      <c r="H16" s="826"/>
      <c r="I16" s="826"/>
      <c r="J16" s="827"/>
    </row>
    <row r="17" spans="2:10" ht="20.100000000000001" customHeight="1" x14ac:dyDescent="0.15">
      <c r="B17" s="807" t="s">
        <v>822</v>
      </c>
      <c r="C17" s="809" t="s">
        <v>890</v>
      </c>
      <c r="D17" s="809"/>
      <c r="E17" s="809"/>
      <c r="F17" s="809"/>
      <c r="G17" s="809"/>
      <c r="H17" s="809"/>
      <c r="I17" s="809"/>
      <c r="J17" s="810"/>
    </row>
    <row r="18" spans="2:10" ht="20.100000000000001" customHeight="1" thickBot="1" x14ac:dyDescent="0.2">
      <c r="B18" s="808"/>
      <c r="C18" s="811"/>
      <c r="D18" s="811"/>
      <c r="E18" s="811"/>
      <c r="F18" s="811"/>
      <c r="G18" s="811"/>
      <c r="H18" s="811"/>
      <c r="I18" s="811"/>
      <c r="J18" s="812"/>
    </row>
    <row r="19" spans="2:10" ht="20.100000000000001" customHeight="1" x14ac:dyDescent="0.15">
      <c r="B19" s="143"/>
      <c r="C19" s="145"/>
      <c r="D19" s="145"/>
      <c r="E19" s="145"/>
      <c r="F19" s="145"/>
      <c r="G19" s="145"/>
      <c r="H19" s="146"/>
      <c r="I19" s="143"/>
      <c r="J19" s="143"/>
    </row>
  </sheetData>
  <mergeCells count="8">
    <mergeCell ref="B17:B18"/>
    <mergeCell ref="C17:J18"/>
    <mergeCell ref="B8:B9"/>
    <mergeCell ref="C8:J9"/>
    <mergeCell ref="B10:B14"/>
    <mergeCell ref="C10:J14"/>
    <mergeCell ref="B15:B16"/>
    <mergeCell ref="C15:J16"/>
  </mergeCells>
  <phoneticPr fontId="8"/>
  <pageMargins left="0.75" right="0.45" top="0.61" bottom="0.44" header="0.51200000000000001" footer="0.37"/>
  <pageSetup paperSize="9"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G47"/>
  <sheetViews>
    <sheetView showGridLines="0" workbookViewId="0"/>
  </sheetViews>
  <sheetFormatPr defaultColWidth="8.875" defaultRowHeight="17.100000000000001" customHeight="1" x14ac:dyDescent="0.15"/>
  <cols>
    <col min="1" max="1" width="2.75" style="1" customWidth="1"/>
    <col min="2" max="2" width="5.75" style="84" customWidth="1"/>
    <col min="3" max="3" width="60.75" style="1" customWidth="1"/>
    <col min="4" max="6" width="8.75" style="1" customWidth="1"/>
    <col min="7" max="7" width="6.75" style="1" customWidth="1"/>
    <col min="8" max="16384" width="8.875" style="1"/>
  </cols>
  <sheetData>
    <row r="2" spans="2:7" ht="17.100000000000001" customHeight="1" x14ac:dyDescent="0.15">
      <c r="B2" s="1" t="s">
        <v>1016</v>
      </c>
    </row>
    <row r="3" spans="2:7" ht="17.100000000000001" customHeight="1" x14ac:dyDescent="0.15">
      <c r="B3" s="1" t="s">
        <v>1104</v>
      </c>
    </row>
    <row r="4" spans="2:7" ht="17.100000000000001" customHeight="1" x14ac:dyDescent="0.15">
      <c r="B4" s="1" t="s">
        <v>1105</v>
      </c>
    </row>
    <row r="5" spans="2:7" ht="17.100000000000001" customHeight="1" x14ac:dyDescent="0.15">
      <c r="B5" s="1" t="s">
        <v>1106</v>
      </c>
    </row>
    <row r="6" spans="2:7" ht="17.100000000000001" customHeight="1" x14ac:dyDescent="0.15">
      <c r="B6" s="1"/>
    </row>
    <row r="7" spans="2:7" s="84" customFormat="1" ht="17.100000000000001" customHeight="1" x14ac:dyDescent="0.15">
      <c r="B7" s="251" t="s">
        <v>1017</v>
      </c>
      <c r="C7" s="252" t="s">
        <v>1018</v>
      </c>
      <c r="D7" s="252" t="s">
        <v>1019</v>
      </c>
      <c r="E7" s="252" t="s">
        <v>1021</v>
      </c>
      <c r="F7" s="252" t="s">
        <v>1023</v>
      </c>
      <c r="G7" s="253" t="s">
        <v>1024</v>
      </c>
    </row>
    <row r="8" spans="2:7" ht="49.9" customHeight="1" x14ac:dyDescent="0.15">
      <c r="B8" s="246" t="s">
        <v>837</v>
      </c>
      <c r="C8" s="247" t="s">
        <v>1030</v>
      </c>
      <c r="D8" s="248">
        <v>9.5699999999999993E-2</v>
      </c>
      <c r="E8" s="249">
        <v>2.84</v>
      </c>
      <c r="F8" s="249">
        <v>-0.8</v>
      </c>
      <c r="G8" s="250">
        <v>40</v>
      </c>
    </row>
    <row r="9" spans="2:7" ht="60" customHeight="1" x14ac:dyDescent="0.15">
      <c r="B9" s="254" t="s">
        <v>1025</v>
      </c>
      <c r="C9" s="255" t="s">
        <v>1031</v>
      </c>
      <c r="D9" s="256">
        <v>1.9400000000000001E-2</v>
      </c>
      <c r="E9" s="256">
        <v>-0.56000000000000005</v>
      </c>
      <c r="F9" s="257">
        <v>2.1800000000000002</v>
      </c>
      <c r="G9" s="258">
        <v>20</v>
      </c>
    </row>
    <row r="10" spans="2:7" ht="115.15" customHeight="1" x14ac:dyDescent="0.15">
      <c r="B10" s="239" t="s">
        <v>1026</v>
      </c>
      <c r="C10" s="240" t="s">
        <v>1081</v>
      </c>
      <c r="D10" s="244">
        <v>2.7000000000000001E-3</v>
      </c>
      <c r="E10" s="244">
        <v>8.51</v>
      </c>
      <c r="F10" s="242">
        <v>1.2</v>
      </c>
      <c r="G10" s="243">
        <v>20</v>
      </c>
    </row>
    <row r="11" spans="2:7" ht="115.15" customHeight="1" x14ac:dyDescent="0.15">
      <c r="B11" s="254" t="s">
        <v>1027</v>
      </c>
      <c r="C11" s="255" t="s">
        <v>1082</v>
      </c>
      <c r="D11" s="259">
        <v>9.4999999999999998E-3</v>
      </c>
      <c r="E11" s="257">
        <v>0.37</v>
      </c>
      <c r="F11" s="257">
        <v>1.4</v>
      </c>
      <c r="G11" s="258">
        <v>40</v>
      </c>
    </row>
    <row r="12" spans="2:7" ht="60" customHeight="1" x14ac:dyDescent="0.15">
      <c r="B12" s="239" t="s">
        <v>1028</v>
      </c>
      <c r="C12" s="240" t="s">
        <v>1101</v>
      </c>
      <c r="D12" s="241">
        <v>-4.1000000000000003E-3</v>
      </c>
      <c r="E12" s="242">
        <v>-1.92</v>
      </c>
      <c r="F12" s="242">
        <v>2.34</v>
      </c>
      <c r="G12" s="243">
        <v>20</v>
      </c>
    </row>
    <row r="13" spans="2:7" ht="49.9" customHeight="1" x14ac:dyDescent="0.15">
      <c r="B13" s="254" t="s">
        <v>1029</v>
      </c>
      <c r="C13" s="255" t="s">
        <v>1083</v>
      </c>
      <c r="D13" s="259">
        <v>-7.1000000000000004E-3</v>
      </c>
      <c r="E13" s="257">
        <v>-3.42</v>
      </c>
      <c r="F13" s="257">
        <v>2.98</v>
      </c>
      <c r="G13" s="258">
        <v>40</v>
      </c>
    </row>
    <row r="14" spans="2:7" ht="49.9" customHeight="1" x14ac:dyDescent="0.15">
      <c r="B14" s="239" t="s">
        <v>1032</v>
      </c>
      <c r="C14" s="240" t="s">
        <v>1068</v>
      </c>
      <c r="D14" s="241">
        <v>0.01</v>
      </c>
      <c r="E14" s="242">
        <v>-1.05</v>
      </c>
      <c r="F14" s="242">
        <v>1.37</v>
      </c>
      <c r="G14" s="243">
        <v>20</v>
      </c>
    </row>
    <row r="15" spans="2:7" ht="60" customHeight="1" x14ac:dyDescent="0.15">
      <c r="B15" s="254" t="s">
        <v>1033</v>
      </c>
      <c r="C15" s="255" t="s">
        <v>1084</v>
      </c>
      <c r="D15" s="259">
        <v>1.0800000000000001E-2</v>
      </c>
      <c r="E15" s="257">
        <v>0.95</v>
      </c>
      <c r="F15" s="257">
        <v>1.08</v>
      </c>
      <c r="G15" s="258">
        <v>20</v>
      </c>
    </row>
    <row r="16" spans="2:7" ht="90" customHeight="1" x14ac:dyDescent="0.15">
      <c r="B16" s="239" t="s">
        <v>1034</v>
      </c>
      <c r="C16" s="240" t="s">
        <v>1085</v>
      </c>
      <c r="D16" s="241">
        <v>8.9999999999999998E-4</v>
      </c>
      <c r="E16" s="242">
        <v>-0.94</v>
      </c>
      <c r="F16" s="242">
        <v>1.23</v>
      </c>
      <c r="G16" s="243">
        <v>20</v>
      </c>
    </row>
    <row r="17" spans="2:7" ht="18" customHeight="1" x14ac:dyDescent="0.15">
      <c r="B17" s="254" t="s">
        <v>1035</v>
      </c>
      <c r="C17" s="260" t="s">
        <v>1066</v>
      </c>
      <c r="D17" s="259">
        <v>1.9E-3</v>
      </c>
      <c r="E17" s="257">
        <v>0.15</v>
      </c>
      <c r="F17" s="257">
        <v>0.8</v>
      </c>
      <c r="G17" s="258">
        <v>20</v>
      </c>
    </row>
    <row r="18" spans="2:7" ht="49.9" customHeight="1" x14ac:dyDescent="0.15">
      <c r="B18" s="239" t="s">
        <v>1036</v>
      </c>
      <c r="C18" s="240" t="s">
        <v>1086</v>
      </c>
      <c r="D18" s="241">
        <v>5.0000000000000001E-4</v>
      </c>
      <c r="E18" s="242">
        <v>-1.05</v>
      </c>
      <c r="F18" s="242">
        <v>1.97</v>
      </c>
      <c r="G18" s="243">
        <v>20</v>
      </c>
    </row>
    <row r="19" spans="2:7" ht="75" customHeight="1" x14ac:dyDescent="0.15">
      <c r="B19" s="254" t="s">
        <v>1037</v>
      </c>
      <c r="C19" s="255" t="s">
        <v>1087</v>
      </c>
      <c r="D19" s="259">
        <v>-2.8500000000000001E-2</v>
      </c>
      <c r="E19" s="257">
        <v>1.17</v>
      </c>
      <c r="F19" s="257">
        <v>2.19</v>
      </c>
      <c r="G19" s="258">
        <v>20</v>
      </c>
    </row>
    <row r="20" spans="2:7" ht="60" customHeight="1" x14ac:dyDescent="0.15">
      <c r="B20" s="239" t="s">
        <v>1038</v>
      </c>
      <c r="C20" s="240" t="s">
        <v>1088</v>
      </c>
      <c r="D20" s="241">
        <v>1.4E-2</v>
      </c>
      <c r="E20" s="242">
        <v>0.55000000000000004</v>
      </c>
      <c r="F20" s="242">
        <v>0.33</v>
      </c>
      <c r="G20" s="243">
        <v>40</v>
      </c>
    </row>
    <row r="21" spans="2:7" ht="60" customHeight="1" x14ac:dyDescent="0.15">
      <c r="B21" s="254" t="s">
        <v>1039</v>
      </c>
      <c r="C21" s="255" t="s">
        <v>1089</v>
      </c>
      <c r="D21" s="259">
        <v>4.7000000000000002E-3</v>
      </c>
      <c r="E21" s="257">
        <v>0.57999999999999996</v>
      </c>
      <c r="F21" s="257">
        <v>1.01</v>
      </c>
      <c r="G21" s="258">
        <v>40</v>
      </c>
    </row>
    <row r="22" spans="2:7" ht="85.15" customHeight="1" x14ac:dyDescent="0.15">
      <c r="B22" s="239" t="s">
        <v>1040</v>
      </c>
      <c r="C22" s="240" t="s">
        <v>1090</v>
      </c>
      <c r="D22" s="241">
        <v>3.0800000000000001E-2</v>
      </c>
      <c r="E22" s="242">
        <v>-1.88</v>
      </c>
      <c r="F22" s="242">
        <v>1.58</v>
      </c>
      <c r="G22" s="243">
        <v>20</v>
      </c>
    </row>
    <row r="23" spans="2:7" ht="85.15" customHeight="1" x14ac:dyDescent="0.15">
      <c r="B23" s="254" t="s">
        <v>1041</v>
      </c>
      <c r="C23" s="255" t="s">
        <v>1091</v>
      </c>
      <c r="D23" s="259">
        <v>5.0000000000000001E-3</v>
      </c>
      <c r="E23" s="257">
        <v>1.01</v>
      </c>
      <c r="F23" s="257">
        <v>1.67</v>
      </c>
      <c r="G23" s="258">
        <v>40</v>
      </c>
    </row>
    <row r="24" spans="2:7" ht="60" customHeight="1" x14ac:dyDescent="0.15">
      <c r="B24" s="239" t="s">
        <v>1042</v>
      </c>
      <c r="C24" s="240" t="s">
        <v>1092</v>
      </c>
      <c r="D24" s="241">
        <v>-1.2999999999999999E-2</v>
      </c>
      <c r="E24" s="242">
        <v>5.24</v>
      </c>
      <c r="F24" s="242">
        <v>-0.77</v>
      </c>
      <c r="G24" s="243">
        <v>20</v>
      </c>
    </row>
    <row r="25" spans="2:7" ht="100.15" customHeight="1" x14ac:dyDescent="0.15">
      <c r="B25" s="254" t="s">
        <v>1043</v>
      </c>
      <c r="C25" s="255" t="s">
        <v>1102</v>
      </c>
      <c r="D25" s="259">
        <v>3.7000000000000002E-3</v>
      </c>
      <c r="E25" s="257">
        <v>1.04</v>
      </c>
      <c r="F25" s="257">
        <v>-0.1</v>
      </c>
      <c r="G25" s="258">
        <v>40</v>
      </c>
    </row>
    <row r="26" spans="2:7" ht="60" customHeight="1" x14ac:dyDescent="0.15">
      <c r="B26" s="239" t="s">
        <v>1044</v>
      </c>
      <c r="C26" s="240" t="s">
        <v>1069</v>
      </c>
      <c r="D26" s="241">
        <v>2E-3</v>
      </c>
      <c r="E26" s="242">
        <v>0</v>
      </c>
      <c r="F26" s="242">
        <v>0.59</v>
      </c>
      <c r="G26" s="243">
        <v>0</v>
      </c>
    </row>
    <row r="27" spans="2:7" ht="124.9" customHeight="1" x14ac:dyDescent="0.15">
      <c r="B27" s="254" t="s">
        <v>1045</v>
      </c>
      <c r="C27" s="255" t="s">
        <v>1103</v>
      </c>
      <c r="D27" s="259">
        <v>1.9E-3</v>
      </c>
      <c r="E27" s="257">
        <v>0.15</v>
      </c>
      <c r="F27" s="257">
        <v>0.17</v>
      </c>
      <c r="G27" s="258">
        <v>40</v>
      </c>
    </row>
    <row r="28" spans="2:7" ht="60" customHeight="1" x14ac:dyDescent="0.15">
      <c r="B28" s="239" t="s">
        <v>1046</v>
      </c>
      <c r="C28" s="240" t="s">
        <v>1070</v>
      </c>
      <c r="D28" s="241">
        <v>9.9000000000000008E-3</v>
      </c>
      <c r="E28" s="242">
        <v>0</v>
      </c>
      <c r="F28" s="242">
        <v>-0.37</v>
      </c>
      <c r="G28" s="243">
        <v>0</v>
      </c>
    </row>
    <row r="29" spans="2:7" ht="85.15" customHeight="1" x14ac:dyDescent="0.15">
      <c r="B29" s="254" t="s">
        <v>1047</v>
      </c>
      <c r="C29" s="255" t="s">
        <v>1093</v>
      </c>
      <c r="D29" s="259">
        <v>2.8E-3</v>
      </c>
      <c r="E29" s="257">
        <v>-4.7699999999999996</v>
      </c>
      <c r="F29" s="257">
        <v>2.52</v>
      </c>
      <c r="G29" s="258">
        <v>20</v>
      </c>
    </row>
    <row r="30" spans="2:7" ht="18" customHeight="1" x14ac:dyDescent="0.15">
      <c r="B30" s="239" t="s">
        <v>1048</v>
      </c>
      <c r="C30" s="245" t="s">
        <v>1071</v>
      </c>
      <c r="D30" s="241">
        <v>2.5999999999999999E-3</v>
      </c>
      <c r="E30" s="242">
        <v>23</v>
      </c>
      <c r="F30" s="242">
        <v>0.34</v>
      </c>
      <c r="G30" s="243">
        <v>40</v>
      </c>
    </row>
    <row r="31" spans="2:7" ht="205.15" customHeight="1" x14ac:dyDescent="0.15">
      <c r="B31" s="254" t="s">
        <v>1049</v>
      </c>
      <c r="C31" s="255" t="s">
        <v>1094</v>
      </c>
      <c r="D31" s="259">
        <v>5.0000000000000001E-4</v>
      </c>
      <c r="E31" s="257">
        <v>-0.06</v>
      </c>
      <c r="F31" s="257">
        <v>0.08</v>
      </c>
      <c r="G31" s="258">
        <v>40</v>
      </c>
    </row>
    <row r="32" spans="2:7" ht="300" customHeight="1" x14ac:dyDescent="0.15">
      <c r="B32" s="239" t="s">
        <v>1050</v>
      </c>
      <c r="C32" s="240" t="s">
        <v>1095</v>
      </c>
      <c r="D32" s="241">
        <v>5.1999999999999998E-3</v>
      </c>
      <c r="E32" s="242">
        <v>2.97</v>
      </c>
      <c r="F32" s="242">
        <v>0.28999999999999998</v>
      </c>
      <c r="G32" s="243">
        <v>40</v>
      </c>
    </row>
    <row r="33" spans="2:7" ht="165" customHeight="1" x14ac:dyDescent="0.15">
      <c r="B33" s="254" t="s">
        <v>1051</v>
      </c>
      <c r="C33" s="255" t="s">
        <v>1096</v>
      </c>
      <c r="D33" s="259">
        <v>1.9E-3</v>
      </c>
      <c r="E33" s="257">
        <v>0</v>
      </c>
      <c r="F33" s="257">
        <v>-0.16</v>
      </c>
      <c r="G33" s="258">
        <v>0</v>
      </c>
    </row>
    <row r="34" spans="2:7" ht="34.9" customHeight="1" x14ac:dyDescent="0.15">
      <c r="B34" s="239" t="s">
        <v>1052</v>
      </c>
      <c r="C34" s="240" t="s">
        <v>1072</v>
      </c>
      <c r="D34" s="241">
        <v>5.0000000000000001E-4</v>
      </c>
      <c r="E34" s="242">
        <v>6.26</v>
      </c>
      <c r="F34" s="242">
        <v>0.12</v>
      </c>
      <c r="G34" s="243">
        <v>40</v>
      </c>
    </row>
    <row r="35" spans="2:7" ht="85.15" customHeight="1" x14ac:dyDescent="0.15">
      <c r="B35" s="254" t="s">
        <v>1053</v>
      </c>
      <c r="C35" s="255" t="s">
        <v>1073</v>
      </c>
      <c r="D35" s="259">
        <v>3.5000000000000001E-3</v>
      </c>
      <c r="E35" s="257">
        <v>-2.33</v>
      </c>
      <c r="F35" s="257">
        <v>2.72</v>
      </c>
      <c r="G35" s="258">
        <v>40</v>
      </c>
    </row>
    <row r="36" spans="2:7" ht="85.15" customHeight="1" x14ac:dyDescent="0.15">
      <c r="B36" s="239" t="s">
        <v>1054</v>
      </c>
      <c r="C36" s="240" t="s">
        <v>1097</v>
      </c>
      <c r="D36" s="241">
        <v>0.01</v>
      </c>
      <c r="E36" s="242">
        <v>-1.2</v>
      </c>
      <c r="F36" s="242">
        <v>2.2799999999999998</v>
      </c>
      <c r="G36" s="243">
        <v>40</v>
      </c>
    </row>
    <row r="37" spans="2:7" ht="18" customHeight="1" x14ac:dyDescent="0.15">
      <c r="B37" s="254" t="s">
        <v>1055</v>
      </c>
      <c r="C37" s="260" t="s">
        <v>1098</v>
      </c>
      <c r="D37" s="259">
        <v>5.1999999999999998E-3</v>
      </c>
      <c r="E37" s="257">
        <v>-3.22</v>
      </c>
      <c r="F37" s="257">
        <v>2.65</v>
      </c>
      <c r="G37" s="258">
        <v>20</v>
      </c>
    </row>
    <row r="38" spans="2:7" ht="60" customHeight="1" x14ac:dyDescent="0.15">
      <c r="B38" s="239" t="s">
        <v>1056</v>
      </c>
      <c r="C38" s="240" t="s">
        <v>1074</v>
      </c>
      <c r="D38" s="241">
        <v>7.6E-3</v>
      </c>
      <c r="E38" s="242">
        <v>1.51</v>
      </c>
      <c r="F38" s="242">
        <v>0.62</v>
      </c>
      <c r="G38" s="243">
        <v>40</v>
      </c>
    </row>
    <row r="39" spans="2:7" ht="100.15" customHeight="1" x14ac:dyDescent="0.15">
      <c r="B39" s="254" t="s">
        <v>1057</v>
      </c>
      <c r="C39" s="255" t="s">
        <v>1075</v>
      </c>
      <c r="D39" s="259">
        <v>8.9999999999999998E-4</v>
      </c>
      <c r="E39" s="257">
        <v>0</v>
      </c>
      <c r="F39" s="257">
        <v>0.21</v>
      </c>
      <c r="G39" s="258">
        <v>0</v>
      </c>
    </row>
    <row r="40" spans="2:7" ht="135" customHeight="1" x14ac:dyDescent="0.15">
      <c r="B40" s="239" t="s">
        <v>1058</v>
      </c>
      <c r="C40" s="240" t="s">
        <v>1099</v>
      </c>
      <c r="D40" s="241">
        <v>3.5999999999999999E-3</v>
      </c>
      <c r="E40" s="242">
        <v>0.69</v>
      </c>
      <c r="F40" s="242">
        <v>0.26</v>
      </c>
      <c r="G40" s="243">
        <v>40</v>
      </c>
    </row>
    <row r="41" spans="2:7" ht="45" customHeight="1" x14ac:dyDescent="0.15">
      <c r="B41" s="254" t="s">
        <v>1059</v>
      </c>
      <c r="C41" s="255" t="s">
        <v>1076</v>
      </c>
      <c r="D41" s="259">
        <v>4.0000000000000002E-4</v>
      </c>
      <c r="E41" s="257">
        <v>-0.21</v>
      </c>
      <c r="F41" s="257">
        <v>0.33</v>
      </c>
      <c r="G41" s="258">
        <v>40</v>
      </c>
    </row>
    <row r="42" spans="2:7" ht="75" customHeight="1" x14ac:dyDescent="0.15">
      <c r="B42" s="239" t="s">
        <v>1060</v>
      </c>
      <c r="C42" s="240" t="s">
        <v>1077</v>
      </c>
      <c r="D42" s="241">
        <v>1.1000000000000001E-3</v>
      </c>
      <c r="E42" s="242">
        <v>-0.42</v>
      </c>
      <c r="F42" s="242">
        <v>0.41</v>
      </c>
      <c r="G42" s="243">
        <v>20</v>
      </c>
    </row>
    <row r="43" spans="2:7" ht="18" customHeight="1" x14ac:dyDescent="0.15">
      <c r="B43" s="254" t="s">
        <v>1061</v>
      </c>
      <c r="C43" s="260" t="s">
        <v>1078</v>
      </c>
      <c r="D43" s="259">
        <v>4.0000000000000002E-4</v>
      </c>
      <c r="E43" s="257">
        <v>-0.65</v>
      </c>
      <c r="F43" s="257">
        <v>0.28000000000000003</v>
      </c>
      <c r="G43" s="258">
        <v>40</v>
      </c>
    </row>
    <row r="44" spans="2:7" ht="70.150000000000006" customHeight="1" x14ac:dyDescent="0.15">
      <c r="B44" s="239" t="s">
        <v>1062</v>
      </c>
      <c r="C44" s="240" t="s">
        <v>1100</v>
      </c>
      <c r="D44" s="241">
        <v>1.4E-3</v>
      </c>
      <c r="E44" s="242">
        <v>-0.69</v>
      </c>
      <c r="F44" s="242">
        <v>0.49</v>
      </c>
      <c r="G44" s="243">
        <v>20</v>
      </c>
    </row>
    <row r="45" spans="2:7" ht="94.9" customHeight="1" x14ac:dyDescent="0.15">
      <c r="B45" s="254" t="s">
        <v>1063</v>
      </c>
      <c r="C45" s="255" t="s">
        <v>1079</v>
      </c>
      <c r="D45" s="259">
        <v>5.9999999999999995E-4</v>
      </c>
      <c r="E45" s="257">
        <v>-0.09</v>
      </c>
      <c r="F45" s="257">
        <v>0.21</v>
      </c>
      <c r="G45" s="258">
        <v>20</v>
      </c>
    </row>
    <row r="46" spans="2:7" ht="34.9" customHeight="1" x14ac:dyDescent="0.15">
      <c r="B46" s="239" t="s">
        <v>1064</v>
      </c>
      <c r="C46" s="240" t="s">
        <v>1080</v>
      </c>
      <c r="D46" s="241">
        <v>2.9999999999999997E-4</v>
      </c>
      <c r="E46" s="242">
        <v>-0.05</v>
      </c>
      <c r="F46" s="242">
        <v>0.1</v>
      </c>
      <c r="G46" s="243">
        <v>20</v>
      </c>
    </row>
    <row r="47" spans="2:7" ht="18" customHeight="1" x14ac:dyDescent="0.15">
      <c r="B47" s="261" t="s">
        <v>1065</v>
      </c>
      <c r="C47" s="262" t="s">
        <v>1067</v>
      </c>
      <c r="D47" s="263">
        <v>-1E-4</v>
      </c>
      <c r="E47" s="264">
        <v>-0.32</v>
      </c>
      <c r="F47" s="264">
        <v>0.46</v>
      </c>
      <c r="G47" s="265">
        <v>20</v>
      </c>
    </row>
  </sheetData>
  <phoneticPr fontId="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F7:Q32"/>
  <sheetViews>
    <sheetView workbookViewId="0"/>
  </sheetViews>
  <sheetFormatPr defaultColWidth="8.875" defaultRowHeight="16.149999999999999" customHeight="1" x14ac:dyDescent="0.15"/>
  <cols>
    <col min="1" max="5" width="8.875" style="84"/>
    <col min="6" max="6" width="17.5" style="84" customWidth="1"/>
    <col min="7" max="7" width="12.125" style="84" customWidth="1"/>
    <col min="8" max="10" width="13.75" style="84" customWidth="1"/>
    <col min="11" max="16384" width="8.875" style="84"/>
  </cols>
  <sheetData>
    <row r="7" spans="6:10" ht="16.149999999999999" customHeight="1" x14ac:dyDescent="0.15">
      <c r="F7" s="828" t="s">
        <v>877</v>
      </c>
      <c r="G7" s="828" t="s">
        <v>876</v>
      </c>
      <c r="H7" s="828" t="s">
        <v>878</v>
      </c>
      <c r="I7" s="828"/>
      <c r="J7" s="828" t="s">
        <v>879</v>
      </c>
    </row>
    <row r="8" spans="6:10" ht="16.149999999999999" customHeight="1" x14ac:dyDescent="0.15">
      <c r="F8" s="828"/>
      <c r="G8" s="828"/>
      <c r="H8" s="150" t="s">
        <v>884</v>
      </c>
      <c r="I8" s="151" t="s">
        <v>885</v>
      </c>
      <c r="J8" s="828"/>
    </row>
    <row r="9" spans="6:10" ht="16.149999999999999" customHeight="1" x14ac:dyDescent="0.15">
      <c r="F9" s="828" t="s">
        <v>854</v>
      </c>
      <c r="G9" s="150" t="s">
        <v>831</v>
      </c>
      <c r="H9" s="828" t="s">
        <v>881</v>
      </c>
      <c r="I9" s="829" t="s">
        <v>882</v>
      </c>
      <c r="J9" s="828" t="s">
        <v>886</v>
      </c>
    </row>
    <row r="10" spans="6:10" ht="16.149999999999999" customHeight="1" x14ac:dyDescent="0.15">
      <c r="F10" s="828"/>
      <c r="G10" s="150" t="s">
        <v>849</v>
      </c>
      <c r="H10" s="828"/>
      <c r="I10" s="829"/>
      <c r="J10" s="828"/>
    </row>
    <row r="11" spans="6:10" ht="16.149999999999999" customHeight="1" x14ac:dyDescent="0.15">
      <c r="F11" s="828"/>
      <c r="G11" s="150" t="s">
        <v>846</v>
      </c>
      <c r="H11" s="828"/>
      <c r="I11" s="829"/>
      <c r="J11" s="828"/>
    </row>
    <row r="12" spans="6:10" ht="16.149999999999999" customHeight="1" x14ac:dyDescent="0.15">
      <c r="F12" s="828"/>
      <c r="G12" s="150" t="s">
        <v>880</v>
      </c>
      <c r="H12" s="828"/>
      <c r="I12" s="829"/>
      <c r="J12" s="828"/>
    </row>
    <row r="13" spans="6:10" ht="16.149999999999999" customHeight="1" x14ac:dyDescent="0.15">
      <c r="F13" s="828" t="s">
        <v>863</v>
      </c>
      <c r="G13" s="150" t="s">
        <v>870</v>
      </c>
      <c r="H13" s="828" t="s">
        <v>881</v>
      </c>
      <c r="I13" s="829" t="s">
        <v>882</v>
      </c>
      <c r="J13" s="828"/>
    </row>
    <row r="14" spans="6:10" ht="16.149999999999999" customHeight="1" x14ac:dyDescent="0.15">
      <c r="F14" s="828"/>
      <c r="G14" s="150" t="s">
        <v>871</v>
      </c>
      <c r="H14" s="828"/>
      <c r="I14" s="829"/>
      <c r="J14" s="828"/>
    </row>
    <row r="15" spans="6:10" ht="16.149999999999999" customHeight="1" x14ac:dyDescent="0.15">
      <c r="F15" s="828"/>
      <c r="G15" s="150" t="s">
        <v>875</v>
      </c>
      <c r="H15" s="828" t="s">
        <v>882</v>
      </c>
      <c r="I15" s="829" t="s">
        <v>883</v>
      </c>
      <c r="J15" s="828"/>
    </row>
    <row r="16" spans="6:10" ht="16.149999999999999" customHeight="1" x14ac:dyDescent="0.15">
      <c r="F16" s="828"/>
      <c r="G16" s="150" t="s">
        <v>872</v>
      </c>
      <c r="H16" s="828"/>
      <c r="I16" s="829"/>
      <c r="J16" s="828"/>
    </row>
    <row r="20" spans="6:17" ht="16.149999999999999" customHeight="1" thickBot="1" x14ac:dyDescent="0.2"/>
    <row r="21" spans="6:17" ht="16.149999999999999" customHeight="1" x14ac:dyDescent="0.15">
      <c r="F21" s="830" t="s">
        <v>828</v>
      </c>
      <c r="G21" s="831"/>
      <c r="H21" s="834" t="s">
        <v>851</v>
      </c>
      <c r="I21" s="835"/>
      <c r="J21" s="838" t="s">
        <v>848</v>
      </c>
      <c r="K21" s="831"/>
      <c r="L21" s="840" t="s">
        <v>829</v>
      </c>
      <c r="M21" s="841"/>
      <c r="N21" s="841"/>
      <c r="O21" s="842"/>
      <c r="P21" s="830" t="s">
        <v>855</v>
      </c>
      <c r="Q21" s="831"/>
    </row>
    <row r="22" spans="6:17" ht="16.149999999999999" customHeight="1" thickBot="1" x14ac:dyDescent="0.2">
      <c r="F22" s="832"/>
      <c r="G22" s="833"/>
      <c r="H22" s="836"/>
      <c r="I22" s="837"/>
      <c r="J22" s="839"/>
      <c r="K22" s="833"/>
      <c r="L22" s="843" t="s">
        <v>868</v>
      </c>
      <c r="M22" s="844"/>
      <c r="N22" s="845" t="s">
        <v>869</v>
      </c>
      <c r="O22" s="846"/>
      <c r="P22" s="832"/>
      <c r="Q22" s="833"/>
    </row>
    <row r="23" spans="6:17" ht="16.149999999999999" customHeight="1" x14ac:dyDescent="0.15">
      <c r="F23" s="830" t="s">
        <v>854</v>
      </c>
      <c r="G23" s="831"/>
      <c r="H23" s="849" t="s">
        <v>852</v>
      </c>
      <c r="I23" s="850"/>
      <c r="J23" s="855" t="s">
        <v>831</v>
      </c>
      <c r="K23" s="856"/>
      <c r="L23" s="830" t="s">
        <v>865</v>
      </c>
      <c r="M23" s="835"/>
      <c r="N23" s="858" t="s">
        <v>866</v>
      </c>
      <c r="O23" s="859"/>
      <c r="P23" s="830" t="s">
        <v>856</v>
      </c>
      <c r="Q23" s="831"/>
    </row>
    <row r="24" spans="6:17" ht="16.149999999999999" customHeight="1" x14ac:dyDescent="0.15">
      <c r="F24" s="847"/>
      <c r="G24" s="848"/>
      <c r="H24" s="851"/>
      <c r="I24" s="852"/>
      <c r="J24" s="864" t="s">
        <v>849</v>
      </c>
      <c r="K24" s="865"/>
      <c r="L24" s="847"/>
      <c r="M24" s="857"/>
      <c r="N24" s="860"/>
      <c r="O24" s="861"/>
      <c r="P24" s="847"/>
      <c r="Q24" s="848"/>
    </row>
    <row r="25" spans="6:17" ht="16.149999999999999" customHeight="1" x14ac:dyDescent="0.15">
      <c r="F25" s="847"/>
      <c r="G25" s="848"/>
      <c r="H25" s="851"/>
      <c r="I25" s="852"/>
      <c r="J25" s="864" t="s">
        <v>846</v>
      </c>
      <c r="K25" s="865"/>
      <c r="L25" s="847"/>
      <c r="M25" s="857"/>
      <c r="N25" s="860"/>
      <c r="O25" s="861"/>
      <c r="P25" s="847"/>
      <c r="Q25" s="848"/>
    </row>
    <row r="26" spans="6:17" ht="16.149999999999999" customHeight="1" thickBot="1" x14ac:dyDescent="0.2">
      <c r="F26" s="847"/>
      <c r="G26" s="848"/>
      <c r="H26" s="853"/>
      <c r="I26" s="854"/>
      <c r="J26" s="866" t="s">
        <v>850</v>
      </c>
      <c r="K26" s="867"/>
      <c r="L26" s="832"/>
      <c r="M26" s="837"/>
      <c r="N26" s="862"/>
      <c r="O26" s="863"/>
      <c r="P26" s="847"/>
      <c r="Q26" s="848"/>
    </row>
    <row r="27" spans="6:17" ht="16.149999999999999" customHeight="1" x14ac:dyDescent="0.15">
      <c r="F27" s="847"/>
      <c r="G27" s="848"/>
      <c r="H27" s="849" t="s">
        <v>853</v>
      </c>
      <c r="I27" s="850"/>
      <c r="J27" s="855" t="s">
        <v>845</v>
      </c>
      <c r="K27" s="856"/>
      <c r="L27" s="830" t="s">
        <v>866</v>
      </c>
      <c r="M27" s="835"/>
      <c r="N27" s="858" t="s">
        <v>867</v>
      </c>
      <c r="O27" s="859"/>
      <c r="P27" s="847"/>
      <c r="Q27" s="848"/>
    </row>
    <row r="28" spans="6:17" ht="16.149999999999999" customHeight="1" thickBot="1" x14ac:dyDescent="0.2">
      <c r="F28" s="832"/>
      <c r="G28" s="833"/>
      <c r="H28" s="853"/>
      <c r="I28" s="854"/>
      <c r="J28" s="866" t="s">
        <v>847</v>
      </c>
      <c r="K28" s="867"/>
      <c r="L28" s="832"/>
      <c r="M28" s="837"/>
      <c r="N28" s="862"/>
      <c r="O28" s="863"/>
      <c r="P28" s="847"/>
      <c r="Q28" s="848"/>
    </row>
    <row r="29" spans="6:17" ht="16.149999999999999" customHeight="1" thickBot="1" x14ac:dyDescent="0.2">
      <c r="F29" s="830" t="s">
        <v>863</v>
      </c>
      <c r="G29" s="831"/>
      <c r="H29" s="849" t="s">
        <v>852</v>
      </c>
      <c r="I29" s="850"/>
      <c r="J29" s="868" t="s">
        <v>870</v>
      </c>
      <c r="K29" s="869"/>
      <c r="L29" s="830" t="s">
        <v>873</v>
      </c>
      <c r="M29" s="835"/>
      <c r="N29" s="858" t="s">
        <v>874</v>
      </c>
      <c r="O29" s="870"/>
      <c r="P29" s="847"/>
      <c r="Q29" s="848"/>
    </row>
    <row r="30" spans="6:17" ht="16.149999999999999" customHeight="1" thickBot="1" x14ac:dyDescent="0.2">
      <c r="F30" s="847"/>
      <c r="G30" s="848"/>
      <c r="H30" s="853"/>
      <c r="I30" s="854"/>
      <c r="J30" s="868" t="s">
        <v>871</v>
      </c>
      <c r="K30" s="869"/>
      <c r="L30" s="832"/>
      <c r="M30" s="837"/>
      <c r="N30" s="862"/>
      <c r="O30" s="871"/>
      <c r="P30" s="847"/>
      <c r="Q30" s="848"/>
    </row>
    <row r="31" spans="6:17" ht="16.149999999999999" customHeight="1" thickBot="1" x14ac:dyDescent="0.2">
      <c r="F31" s="847"/>
      <c r="G31" s="848"/>
      <c r="H31" s="834" t="s">
        <v>864</v>
      </c>
      <c r="I31" s="835"/>
      <c r="J31" s="868" t="s">
        <v>872</v>
      </c>
      <c r="K31" s="869"/>
      <c r="L31" s="830" t="s">
        <v>866</v>
      </c>
      <c r="M31" s="835"/>
      <c r="N31" s="858" t="s">
        <v>867</v>
      </c>
      <c r="O31" s="870"/>
      <c r="P31" s="847"/>
      <c r="Q31" s="848"/>
    </row>
    <row r="32" spans="6:17" ht="16.149999999999999" customHeight="1" thickBot="1" x14ac:dyDescent="0.2">
      <c r="F32" s="832"/>
      <c r="G32" s="833"/>
      <c r="H32" s="836"/>
      <c r="I32" s="837"/>
      <c r="J32" s="868" t="s">
        <v>875</v>
      </c>
      <c r="K32" s="869"/>
      <c r="L32" s="832"/>
      <c r="M32" s="837"/>
      <c r="N32" s="862"/>
      <c r="O32" s="871"/>
      <c r="P32" s="832"/>
      <c r="Q32" s="833"/>
    </row>
  </sheetData>
  <mergeCells count="45">
    <mergeCell ref="F29:G32"/>
    <mergeCell ref="H29:I30"/>
    <mergeCell ref="J29:K29"/>
    <mergeCell ref="L29:M30"/>
    <mergeCell ref="N29:O30"/>
    <mergeCell ref="J30:K30"/>
    <mergeCell ref="H31:I32"/>
    <mergeCell ref="J31:K31"/>
    <mergeCell ref="L31:M32"/>
    <mergeCell ref="N31:O32"/>
    <mergeCell ref="J32:K32"/>
    <mergeCell ref="P23:Q32"/>
    <mergeCell ref="J24:K24"/>
    <mergeCell ref="J25:K25"/>
    <mergeCell ref="J26:K26"/>
    <mergeCell ref="H27:I28"/>
    <mergeCell ref="J27:K27"/>
    <mergeCell ref="L27:M28"/>
    <mergeCell ref="N27:O28"/>
    <mergeCell ref="J28:K28"/>
    <mergeCell ref="F23:G28"/>
    <mergeCell ref="H23:I26"/>
    <mergeCell ref="J23:K23"/>
    <mergeCell ref="L23:M26"/>
    <mergeCell ref="N23:O26"/>
    <mergeCell ref="F21:G22"/>
    <mergeCell ref="H21:I22"/>
    <mergeCell ref="J21:K22"/>
    <mergeCell ref="L21:O21"/>
    <mergeCell ref="P21:Q22"/>
    <mergeCell ref="L22:M22"/>
    <mergeCell ref="N22:O22"/>
    <mergeCell ref="H15:H16"/>
    <mergeCell ref="I15:I16"/>
    <mergeCell ref="J9:J16"/>
    <mergeCell ref="F7:F8"/>
    <mergeCell ref="G7:G8"/>
    <mergeCell ref="H7:I7"/>
    <mergeCell ref="J7:J8"/>
    <mergeCell ref="F9:F12"/>
    <mergeCell ref="F13:F16"/>
    <mergeCell ref="H13:H14"/>
    <mergeCell ref="I13:I14"/>
    <mergeCell ref="H9:H12"/>
    <mergeCell ref="I9:I12"/>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はじめに</vt:lpstr>
      <vt:lpstr>1.荷重検討・入力</vt:lpstr>
      <vt:lpstr>2.荷重検討・出力</vt:lpstr>
      <vt:lpstr>3.支持金具個数算出</vt:lpstr>
      <vt:lpstr>参照1 基準風速表_地域別 </vt:lpstr>
      <vt:lpstr>参照2 基準風速表_Vo別</vt:lpstr>
      <vt:lpstr>参照3 地表面粗度区分</vt:lpstr>
      <vt:lpstr>参照４ 積雪量関連ﾊﾟﾗﾒｰﾀｰ</vt:lpstr>
      <vt:lpstr>Sheet1</vt:lpstr>
      <vt:lpstr>'1.荷重検討・入力'!Print_Area</vt:lpstr>
      <vt:lpstr>'参照2 基準風速表_Vo別'!Print_Area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ケイミュー株式会社</dc:creator>
  <cp:lastModifiedBy>株式会社フォーディ 武田</cp:lastModifiedBy>
  <cp:revision>1</cp:revision>
  <cp:lastPrinted>2023-08-30T02:35:42Z</cp:lastPrinted>
  <dcterms:created xsi:type="dcterms:W3CDTF">2000-02-28T08:57:40Z</dcterms:created>
  <dcterms:modified xsi:type="dcterms:W3CDTF">2024-01-18T08:04:28Z</dcterms:modified>
</cp:coreProperties>
</file>